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XCEL\account\Name\ALL\צוות שי\צדדים קשורים\קלע\"/>
    </mc:Choice>
  </mc:AlternateContent>
  <bookViews>
    <workbookView xWindow="0" yWindow="0" windowWidth="14370" windowHeight="9000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D18" i="7" l="1"/>
  <c r="K23" i="3" l="1"/>
  <c r="K22" i="3"/>
  <c r="K16" i="3"/>
  <c r="K17" i="3" s="1"/>
  <c r="E15" i="7" l="1"/>
  <c r="K24" i="3"/>
  <c r="E16" i="7" s="1"/>
  <c r="C18" i="7"/>
  <c r="H15" i="4"/>
  <c r="H16" i="4" s="1"/>
  <c r="E18" i="7" l="1"/>
  <c r="K27" i="3"/>
  <c r="H18" i="4"/>
  <c r="F14" i="7" l="1"/>
  <c r="F18" i="7" s="1"/>
  <c r="J18" i="7"/>
  <c r="I18" i="7"/>
  <c r="H18" i="7"/>
  <c r="G18" i="7"/>
  <c r="B18" i="7" l="1"/>
</calcChain>
</file>

<file path=xl/sharedStrings.xml><?xml version="1.0" encoding="utf-8"?>
<sst xmlns="http://schemas.openxmlformats.org/spreadsheetml/2006/main" count="94" uniqueCount="59">
  <si>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</si>
  <si>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</si>
  <si>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</si>
  <si>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</si>
  <si>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</si>
  <si>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</si>
  <si>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</si>
  <si>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</si>
  <si>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</si>
  <si>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</si>
  <si>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</si>
  <si>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</si>
  <si>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APAX AMI</t>
  </si>
  <si>
    <t>ניירות ערך לא סחירים</t>
  </si>
  <si>
    <t>סה''כ ניירות ערך לא סחירים</t>
  </si>
  <si>
    <t>ניירות ערך סחירים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</si>
  <si>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</si>
  <si>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</si>
  <si>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</si>
  <si>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</si>
  <si>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</si>
  <si>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</si>
  <si>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קרנות השקעה אחרות בחו"ל</t>
  </si>
  <si>
    <t xml:space="preserve">            אייפקס מדיום ישראל</t>
  </si>
  <si>
    <t>סה''כ היקף עסקאות לצורך רכישה או מכירה של צד קשור- APAX AMI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</si>
  <si>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</si>
  <si>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</si>
  <si>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</si>
  <si>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</si>
  <si>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</si>
  <si>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</si>
  <si>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</si>
  <si>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</si>
  <si>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</si>
  <si>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</si>
  <si>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</si>
  <si>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</si>
  <si>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</si>
  <si>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</si>
  <si>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</si>
  <si>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</si>
  <si>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</si>
  <si>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</si>
  <si>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</si>
  <si>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</si>
  <si>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</si>
  <si>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</si>
  <si>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</si>
  <si>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APAX AMI</t>
  </si>
  <si>
    <t>סה''כ</t>
  </si>
  <si>
    <t>צד קשור- מיטב דש השקעות בע"מ</t>
  </si>
  <si>
    <t>מניות היתר</t>
  </si>
  <si>
    <t>מיטב דש</t>
  </si>
  <si>
    <t>סה''כ היקף עסקאות לצורך רכישה או מכירה של צד קשור- מיטב דש השקעות בע"מ</t>
  </si>
  <si>
    <t>צד קשור- מיטב תכלית קרנות נאמנות בע"מ</t>
  </si>
  <si>
    <t>שמחקות מדדי מניות בישראל</t>
  </si>
  <si>
    <t>תכלית קרן סל תא 125</t>
  </si>
  <si>
    <t>תכלית סל ‏‏‏NDX Bio</t>
  </si>
  <si>
    <t>סה''כ היקף עסקאות לצורך רכישה או מכירה של צד קשור- מיטב תכלית קרנות נאמנות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</si>
</sst>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0" fillId="0" borderId="0" xfId="0" applyFill="1" applyAlignment="1">
      <alignment horizontal="right"/>
    </xf>
    <xf numFmtId="2" fontId="2" fillId="0" borderId="0" xfId="0" applyNumberFormat="1" applyFont="1"/>
    <xf numFmtId="0" fontId="2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4" fontId="0" fillId="0" borderId="0" xfId="0" applyNumberFormat="1" applyFill="1" applyAlignment="1">
      <alignment horizontal="right"/>
    </xf>
    <xf numFmtId="43" fontId="2" fillId="0" borderId="0" xfId="0" applyNumberFormat="1" applyFont="1" applyAlignment="1">
      <alignment horizontal="right"/>
    </xf>
    <xf numFmtId="2" fontId="2" fillId="0" borderId="0" xfId="0" applyNumberFormat="1" applyFont="1" applyFill="1"/>
    <xf numFmtId="2" fontId="0" fillId="0" borderId="0" xfId="0" applyNumberFormat="1" applyFill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/>
    <xf numFmtId="2" fontId="0" fillId="0" borderId="0" xfId="0" applyNumberFormat="1" applyFill="1" applyAlignment="1">
      <alignment horizontal="right"/>
    </xf>
    <xf numFmtId="4" fontId="0" fillId="0" borderId="0" xfId="0" applyNumberFormat="1" applyFill="1"/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30/12/2021
קבוצה: (3565)  קלע 3565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30/12/2021
קבוצה: (3565)  קלע 3565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30/12/2021
קבוצה: (3565)  קלע 3565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30/12/2021
קבוצה: (3565) קלע 3565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30/12/2021 (נתונים מצרפים)
קבוצה: (3565) קלע 3565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30/12/2021
קבוצה: (3565) קלע 3565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rightToLeft="1" tabSelected="1" workbookViewId="0">
      <selection activeCell="A15" sqref="A15:XFD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28" t="s">
        <v>37</v>
      </c>
      <c r="E9" s="28"/>
      <c r="F9" s="28"/>
      <c r="G9" s="28"/>
      <c r="H9" s="28"/>
      <c r="I9" s="28"/>
      <c r="J9" s="1"/>
      <c r="K9" s="1"/>
    </row>
    <row r="10" spans="1:11" ht="82.35" customHeight="1" x14ac:dyDescent="0.25">
      <c r="A10" s="2" t="s">
        <v>33</v>
      </c>
      <c r="B10" s="2" t="s">
        <v>34</v>
      </c>
      <c r="C10" s="2" t="s">
        <v>35</v>
      </c>
      <c r="D10" s="27" t="s">
        <v>38</v>
      </c>
      <c r="E10" s="28"/>
      <c r="F10" s="27" t="s">
        <v>42</v>
      </c>
      <c r="G10" s="28"/>
      <c r="H10" s="27" t="s">
        <v>44</v>
      </c>
      <c r="I10" s="28"/>
      <c r="J10" s="27" t="s">
        <v>46</v>
      </c>
      <c r="K10" s="28"/>
    </row>
    <row r="11" spans="1:11" ht="15" x14ac:dyDescent="0.25">
      <c r="A11" s="1"/>
      <c r="B11" s="1" t="s">
        <v>10</v>
      </c>
      <c r="C11" s="1" t="s">
        <v>4</v>
      </c>
      <c r="D11" s="1" t="s">
        <v>39</v>
      </c>
      <c r="E11" s="1" t="s">
        <v>40</v>
      </c>
      <c r="F11" s="1" t="s">
        <v>39</v>
      </c>
      <c r="G11" s="1" t="s">
        <v>40</v>
      </c>
      <c r="H11" s="1" t="s">
        <v>39</v>
      </c>
      <c r="I11" s="1" t="s">
        <v>40</v>
      </c>
      <c r="J11" s="1"/>
      <c r="K11" s="1"/>
    </row>
    <row r="12" spans="1:11" ht="15" x14ac:dyDescent="0.25">
      <c r="A12" s="1"/>
      <c r="B12" s="1"/>
      <c r="C12" s="1"/>
      <c r="D12" s="28" t="s">
        <v>10</v>
      </c>
      <c r="E12" s="28"/>
      <c r="F12" s="28" t="s">
        <v>10</v>
      </c>
      <c r="G12" s="28"/>
      <c r="H12" s="28" t="s">
        <v>10</v>
      </c>
      <c r="I12" s="28"/>
      <c r="J12" s="28" t="s">
        <v>10</v>
      </c>
      <c r="K12" s="28"/>
    </row>
    <row r="13" spans="1:11" ht="15" x14ac:dyDescent="0.25">
      <c r="A13" s="1"/>
      <c r="B13" s="28" t="s">
        <v>36</v>
      </c>
      <c r="C13" s="28"/>
      <c r="D13" s="28" t="s">
        <v>41</v>
      </c>
      <c r="E13" s="28"/>
      <c r="F13" s="28" t="s">
        <v>43</v>
      </c>
      <c r="G13" s="28"/>
      <c r="H13" s="28" t="s">
        <v>45</v>
      </c>
      <c r="I13" s="28"/>
      <c r="J13" s="28" t="s">
        <v>47</v>
      </c>
      <c r="K13" s="28"/>
    </row>
    <row r="14" spans="1:11" ht="15" x14ac:dyDescent="0.25">
      <c r="A14" s="22" t="s">
        <v>48</v>
      </c>
      <c r="B14" s="4"/>
      <c r="F14" s="25">
        <f>'נספח 3ב'!H18</f>
        <v>69.055240000000012</v>
      </c>
    </row>
    <row r="15" spans="1:11" ht="15" x14ac:dyDescent="0.25">
      <c r="A15" s="22" t="s">
        <v>50</v>
      </c>
      <c r="E15" s="26">
        <f>'נספח 3א'!K17</f>
        <v>-154.91358000000002</v>
      </c>
    </row>
    <row r="16" spans="1:11" ht="15" x14ac:dyDescent="0.25">
      <c r="A16" s="22" t="s">
        <v>54</v>
      </c>
      <c r="E16" s="26">
        <f>'נספח 3א'!K24</f>
        <v>-4454.143</v>
      </c>
    </row>
    <row r="18" spans="1:11" ht="15" x14ac:dyDescent="0.25">
      <c r="A18" s="11" t="s">
        <v>49</v>
      </c>
      <c r="B18" s="11">
        <f>SUM(B14:B16)</f>
        <v>0</v>
      </c>
      <c r="C18" s="11">
        <f>SUM(C14:C16)</f>
        <v>0</v>
      </c>
      <c r="D18" s="11">
        <f>SUM(D14:D16)</f>
        <v>0</v>
      </c>
      <c r="E18" s="11">
        <f>SUM(E14:E16)</f>
        <v>-4609.0565800000004</v>
      </c>
      <c r="F18" s="11">
        <f>SUM(F14:F16)</f>
        <v>69.055240000000012</v>
      </c>
      <c r="G18" s="11">
        <f>SUM(G14:G15)</f>
        <v>0</v>
      </c>
      <c r="H18" s="11">
        <f>SUM(H14:H15)</f>
        <v>0</v>
      </c>
      <c r="I18" s="11">
        <f>SUM(I14:I15)</f>
        <v>0</v>
      </c>
      <c r="J18" s="11">
        <f>SUM(J14:J15)</f>
        <v>0</v>
      </c>
      <c r="K18" s="11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30</v>
      </c>
      <c r="C10" s="2" t="s">
        <v>0</v>
      </c>
      <c r="D10" s="2" t="s">
        <v>8</v>
      </c>
      <c r="E10" s="2" t="s">
        <v>31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32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B27" sqref="B27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20</v>
      </c>
      <c r="C10" s="2" t="s">
        <v>0</v>
      </c>
      <c r="D10" s="2" t="s">
        <v>8</v>
      </c>
      <c r="E10" s="2" t="s">
        <v>26</v>
      </c>
      <c r="F10" s="2" t="s">
        <v>27</v>
      </c>
      <c r="G10" s="2" t="s">
        <v>28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9" t="s">
        <v>29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21"/>
  <sheetViews>
    <sheetView rightToLeft="1" workbookViewId="0">
      <selection activeCell="H22" sqref="H2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20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21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5" t="s">
        <v>12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/>
      <c r="J12" s="6"/>
    </row>
    <row r="13" spans="1:10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15" x14ac:dyDescent="0.25">
      <c r="A14" s="8" t="s">
        <v>22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23" t="s">
        <v>23</v>
      </c>
      <c r="B15" s="12">
        <v>60398492</v>
      </c>
      <c r="C15" s="17">
        <v>44273</v>
      </c>
      <c r="D15" s="12"/>
      <c r="E15" s="12"/>
      <c r="F15" s="12"/>
      <c r="G15" s="12"/>
      <c r="H15" s="24">
        <f>69055.24/1000</f>
        <v>69.055240000000012</v>
      </c>
      <c r="J15" s="6"/>
    </row>
    <row r="16" spans="1:10" x14ac:dyDescent="0.2">
      <c r="A16" s="7" t="s">
        <v>14</v>
      </c>
      <c r="B16" s="6"/>
      <c r="C16" s="6"/>
      <c r="D16" s="6"/>
      <c r="E16" s="6"/>
      <c r="F16" s="6"/>
      <c r="G16" s="6"/>
      <c r="H16" s="15">
        <f>H15</f>
        <v>69.055240000000012</v>
      </c>
      <c r="I16" s="6"/>
      <c r="J16" s="6"/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24</v>
      </c>
      <c r="B18" s="6"/>
      <c r="C18" s="6"/>
      <c r="D18" s="6"/>
      <c r="E18" s="6"/>
      <c r="F18" s="6"/>
      <c r="G18" s="6"/>
      <c r="H18" s="16">
        <f>H16</f>
        <v>69.055240000000012</v>
      </c>
      <c r="I18" s="6"/>
      <c r="J18" s="6"/>
    </row>
    <row r="19" spans="1:10" ht="15.75" x14ac:dyDescent="0.25">
      <c r="A19" s="9"/>
      <c r="B19" s="6"/>
      <c r="C19" s="6"/>
      <c r="D19" s="6"/>
      <c r="E19" s="6"/>
      <c r="F19" s="6"/>
      <c r="G19" s="6"/>
      <c r="H19" s="9"/>
      <c r="I19" s="6"/>
      <c r="J19" s="6"/>
    </row>
    <row r="20" spans="1:1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15.75" x14ac:dyDescent="0.25">
      <c r="A21" s="9" t="s">
        <v>25</v>
      </c>
      <c r="B21" s="6"/>
      <c r="C21" s="6"/>
      <c r="D21" s="6"/>
      <c r="E21" s="6"/>
      <c r="F21" s="6"/>
      <c r="G21" s="6"/>
      <c r="H21" s="18">
        <f>H18</f>
        <v>69.055240000000012</v>
      </c>
      <c r="I21" s="6"/>
      <c r="J21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7"/>
  <sheetViews>
    <sheetView rightToLeft="1" workbookViewId="0">
      <selection activeCell="K24" sqref="K24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17</v>
      </c>
      <c r="J10" s="1"/>
      <c r="K10" s="2" t="s">
        <v>18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9"/>
      <c r="B12" s="6"/>
      <c r="C12" s="6"/>
      <c r="D12" s="6"/>
      <c r="E12" s="6"/>
      <c r="F12" s="6"/>
      <c r="G12" s="6"/>
      <c r="H12" s="6"/>
      <c r="I12" s="9"/>
      <c r="J12" s="6"/>
      <c r="K12" s="19"/>
    </row>
    <row r="13" spans="1:11" ht="15.75" x14ac:dyDescent="0.25">
      <c r="A13" s="21" t="s">
        <v>50</v>
      </c>
      <c r="B13" s="6"/>
      <c r="C13" s="6"/>
      <c r="D13" s="6"/>
      <c r="E13" s="6"/>
      <c r="F13" s="6"/>
      <c r="G13" s="6"/>
      <c r="H13" s="6"/>
      <c r="I13" s="9"/>
      <c r="J13" s="6"/>
      <c r="K13" s="19"/>
    </row>
    <row r="14" spans="1:11" ht="15.75" x14ac:dyDescent="0.25">
      <c r="A14" s="7" t="s">
        <v>15</v>
      </c>
      <c r="B14" s="6"/>
      <c r="C14" s="6"/>
      <c r="D14" s="6"/>
      <c r="E14" s="6"/>
      <c r="F14" s="6"/>
      <c r="G14" s="6"/>
      <c r="H14" s="6"/>
      <c r="I14" s="9"/>
      <c r="J14" s="6"/>
      <c r="K14" s="19"/>
    </row>
    <row r="15" spans="1:11" ht="15.75" x14ac:dyDescent="0.25">
      <c r="A15" s="22" t="s">
        <v>51</v>
      </c>
      <c r="B15" s="6"/>
      <c r="C15" s="6"/>
      <c r="D15" s="6"/>
      <c r="E15" s="6"/>
      <c r="F15" s="6"/>
      <c r="G15" s="6"/>
      <c r="H15" s="6"/>
      <c r="I15" s="9"/>
      <c r="J15" s="6"/>
      <c r="K15" s="19"/>
    </row>
    <row r="16" spans="1:11" ht="15.75" x14ac:dyDescent="0.25">
      <c r="A16" s="12" t="s">
        <v>52</v>
      </c>
      <c r="B16" s="12">
        <v>1081843</v>
      </c>
      <c r="C16" s="6"/>
      <c r="D16" s="6"/>
      <c r="E16" s="6"/>
      <c r="F16" s="6"/>
      <c r="G16" s="6"/>
      <c r="H16" s="6"/>
      <c r="I16" s="9"/>
      <c r="J16" s="6"/>
      <c r="K16" s="20">
        <f>-(2727.54+6230.86+13415+4215.7+9023.48+3664+115637)/1000</f>
        <v>-154.91358000000002</v>
      </c>
    </row>
    <row r="17" spans="1:11" ht="15.75" x14ac:dyDescent="0.25">
      <c r="A17" s="9" t="s">
        <v>53</v>
      </c>
      <c r="B17" s="6"/>
      <c r="C17" s="6"/>
      <c r="D17" s="6"/>
      <c r="E17" s="6"/>
      <c r="F17" s="6"/>
      <c r="G17" s="6"/>
      <c r="H17" s="6"/>
      <c r="I17" s="6"/>
      <c r="J17" s="6"/>
      <c r="K17" s="19">
        <f>K16</f>
        <v>-154.91358000000002</v>
      </c>
    </row>
    <row r="18" spans="1:11" ht="15.75" x14ac:dyDescent="0.25">
      <c r="A18" s="9"/>
      <c r="B18" s="6"/>
      <c r="C18" s="6"/>
      <c r="D18" s="6"/>
      <c r="E18" s="6"/>
      <c r="F18" s="6"/>
      <c r="G18" s="6"/>
      <c r="H18" s="6"/>
      <c r="I18" s="6"/>
      <c r="J18" s="6"/>
      <c r="K18" s="19"/>
    </row>
    <row r="19" spans="1:11" ht="15.75" x14ac:dyDescent="0.25">
      <c r="A19" s="5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19"/>
    </row>
    <row r="20" spans="1:11" ht="15.75" x14ac:dyDescent="0.25">
      <c r="A20" s="7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19"/>
    </row>
    <row r="21" spans="1:11" ht="15.75" x14ac:dyDescent="0.25">
      <c r="A21" s="8" t="s">
        <v>55</v>
      </c>
      <c r="B21" s="6"/>
      <c r="C21" s="6"/>
      <c r="D21" s="6"/>
      <c r="E21" s="6"/>
      <c r="F21" s="6"/>
      <c r="G21" s="6"/>
      <c r="H21" s="6"/>
      <c r="I21" s="6"/>
      <c r="J21" s="6"/>
      <c r="K21" s="19"/>
    </row>
    <row r="22" spans="1:11" x14ac:dyDescent="0.2">
      <c r="A22" s="6" t="s">
        <v>56</v>
      </c>
      <c r="B22" s="6">
        <v>1143718</v>
      </c>
      <c r="C22" s="6"/>
      <c r="D22" s="6"/>
      <c r="E22" s="6"/>
      <c r="F22" s="6"/>
      <c r="G22" s="6"/>
      <c r="H22" s="6"/>
      <c r="I22" s="6"/>
      <c r="J22" s="6"/>
      <c r="K22" s="20">
        <f>-3756814.76/1000</f>
        <v>-3756.8147599999998</v>
      </c>
    </row>
    <row r="23" spans="1:11" x14ac:dyDescent="0.2">
      <c r="A23" s="6" t="s">
        <v>57</v>
      </c>
      <c r="B23" s="6">
        <v>1144526</v>
      </c>
      <c r="C23" s="6"/>
      <c r="D23" s="6"/>
      <c r="E23" s="6"/>
      <c r="F23" s="6"/>
      <c r="G23" s="6"/>
      <c r="H23" s="6"/>
      <c r="I23" s="6"/>
      <c r="J23" s="6"/>
      <c r="K23" s="20">
        <f>-697328.24/1000</f>
        <v>-697.32823999999994</v>
      </c>
    </row>
    <row r="24" spans="1:11" ht="15.75" x14ac:dyDescent="0.25">
      <c r="A24" s="9" t="s">
        <v>58</v>
      </c>
      <c r="B24" s="6"/>
      <c r="C24" s="6"/>
      <c r="D24" s="6"/>
      <c r="E24" s="6"/>
      <c r="F24" s="6"/>
      <c r="G24" s="6"/>
      <c r="H24" s="6"/>
      <c r="I24" s="6"/>
      <c r="J24" s="6"/>
      <c r="K24" s="19">
        <f>K22+K23</f>
        <v>-4454.143</v>
      </c>
    </row>
    <row r="25" spans="1:11" ht="15.75" x14ac:dyDescent="0.25">
      <c r="A25" s="9"/>
      <c r="B25" s="6"/>
      <c r="C25" s="6"/>
      <c r="D25" s="6"/>
      <c r="E25" s="6"/>
      <c r="F25" s="6"/>
      <c r="G25" s="6"/>
      <c r="H25" s="6"/>
      <c r="I25" s="6"/>
      <c r="J25" s="6"/>
      <c r="K25" s="19"/>
    </row>
    <row r="26" spans="1:11" ht="15.75" x14ac:dyDescent="0.25">
      <c r="A26" s="9"/>
      <c r="B26" s="6"/>
      <c r="C26" s="6"/>
      <c r="D26" s="6"/>
      <c r="E26" s="6"/>
      <c r="F26" s="6"/>
      <c r="G26" s="6"/>
      <c r="H26" s="6"/>
      <c r="I26" s="6"/>
      <c r="J26" s="6"/>
    </row>
    <row r="27" spans="1:11" ht="15.75" x14ac:dyDescent="0.25">
      <c r="A27" s="9" t="s">
        <v>19</v>
      </c>
      <c r="B27" s="6"/>
      <c r="C27" s="6"/>
      <c r="D27" s="6"/>
      <c r="E27" s="6"/>
      <c r="F27" s="6"/>
      <c r="G27" s="6"/>
      <c r="H27" s="6"/>
      <c r="I27" s="9"/>
      <c r="J27" s="6"/>
      <c r="K27" s="13">
        <f>K17+K24</f>
        <v>-4609.0565800000004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5"/>
  <sheetViews>
    <sheetView rightToLeft="1" workbookViewId="0">
      <selection activeCell="J16" sqref="J16"/>
    </sheetView>
  </sheetViews>
  <sheetFormatPr defaultRowHeight="14.25" x14ac:dyDescent="0.2"/>
  <cols>
    <col min="1" max="1" width="42.25" bestFit="1" customWidth="1"/>
    <col min="2" max="2" width="9.875" bestFit="1" customWidth="1"/>
    <col min="9" max="9" width="10" bestFit="1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9"/>
      <c r="I12" s="10"/>
      <c r="J12" s="9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ht="15.75" x14ac:dyDescent="0.25">
      <c r="A15" s="9" t="s">
        <v>16</v>
      </c>
      <c r="B15" s="6"/>
      <c r="C15" s="6"/>
      <c r="D15" s="6"/>
      <c r="E15" s="6"/>
      <c r="F15" s="6"/>
      <c r="G15" s="6"/>
      <c r="H15" s="6"/>
      <c r="I15" s="10">
        <v>0</v>
      </c>
      <c r="J15" s="1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BLL</dc:creator>
  <cp:lastModifiedBy>BLL</cp:lastModifiedBy>
  <dcterms:created xsi:type="dcterms:W3CDTF">2022-03-09T13:28:05Z</dcterms:created>
  <dcterms:modified xsi:type="dcterms:W3CDTF">2022-03-24T06:36:37Z</dcterms:modified>
</cp:coreProperties>
</file>