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XCEL\account\Name\ALL\צוות שי\הוצאות ישירות\2023\Q4\קלע\"/>
    </mc:Choice>
  </mc:AlternateContent>
  <xr:revisionPtr revIDLastSave="0" documentId="13_ncr:1_{56CF6D14-C94B-422A-815A-E6EF167223A7}" xr6:coauthVersionLast="36" xr6:coauthVersionMax="36" xr10:uidLastSave="{00000000-0000-0000-0000-000000000000}"/>
  <bookViews>
    <workbookView xWindow="0" yWindow="0" windowWidth="23040" windowHeight="9225" xr2:uid="{39C7C651-4533-4199-A3E2-110727E0180C}"/>
  </bookViews>
  <sheets>
    <sheet name="נספח 1" sheetId="1" r:id="rId1"/>
    <sheet name="נספח 2" sheetId="2" r:id="rId2"/>
    <sheet name="נספח 3" sheetId="3" r:id="rId3"/>
    <sheet name="22234" sheetId="4" r:id="rId4"/>
    <sheet name="22235" sheetId="5" r:id="rId5"/>
  </sheets>
  <externalReferences>
    <externalReference r:id="rId6"/>
  </externalReferences>
  <definedNames>
    <definedName name="comp_name">'[1]הפעלה דוח הוצאות ישירות'!$D$3</definedName>
    <definedName name="SUG_MUZAR">'[1]הפעלה דוח הוצאות ישירות'!$D$4</definedName>
    <definedName name="to_date">'[1]הפעלה דוח הוצאות ישירות'!$D$5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D6" i="2"/>
  <c r="D31" i="4"/>
  <c r="D31" i="5" l="1"/>
  <c r="D37" i="1" l="1"/>
  <c r="D27" i="1" l="1"/>
  <c r="D16" i="1"/>
  <c r="D34" i="1" s="1"/>
  <c r="D11" i="1"/>
  <c r="D7" i="1"/>
  <c r="D3" i="1"/>
  <c r="D13" i="2"/>
  <c r="D37" i="2" s="1"/>
  <c r="D82" i="3"/>
  <c r="D81" i="3"/>
  <c r="D63" i="3"/>
  <c r="D55" i="3"/>
  <c r="D39" i="3"/>
  <c r="D34" i="5"/>
  <c r="D37" i="5"/>
  <c r="D34" i="4"/>
  <c r="D27" i="4"/>
  <c r="D16" i="4"/>
  <c r="D11" i="4"/>
  <c r="D7" i="4"/>
  <c r="D3" i="4"/>
  <c r="D35" i="4" s="1"/>
  <c r="D27" i="5"/>
  <c r="D16" i="5"/>
  <c r="D11" i="5"/>
  <c r="D31" i="1" l="1"/>
  <c r="D35" i="1" s="1"/>
  <c r="D37" i="4"/>
  <c r="D7" i="5" l="1"/>
  <c r="D3" i="5" l="1"/>
  <c r="D35" i="5" s="1"/>
</calcChain>
</file>

<file path=xl/sharedStrings.xml><?xml version="1.0" encoding="utf-8"?>
<sst xmlns="http://schemas.openxmlformats.org/spreadsheetml/2006/main" count="251" uniqueCount="141">
  <si>
    <t>נספח 1 - קלע - קרן השתלמות -  סך התשלומים ששולמו בגין כל סוג של הוצאה ישירה לשנה המסתיימת ביום 31/12/2023</t>
  </si>
  <si>
    <t>תאור</t>
  </si>
  <si>
    <t>אלפי ש''ח</t>
  </si>
  <si>
    <t>1. סהכ עמלות קניה ומכירה</t>
  </si>
  <si>
    <t>א. סך עמלות ברוקראז לצדדים קשורים</t>
  </si>
  <si>
    <t>ב. סך עמלות ברוקראז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</si>
  <si>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</si>
  <si>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</si>
  <si>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</si>
  <si>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הוצאות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</si>
  <si>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</si>
  <si>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פרויקטים לתשתיות</t>
  </si>
  <si>
    <t>ג. סך הוצאות הנובעות מהשקעה בזכויות במקרקעין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</si>
  <si>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</si>
  <si>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</si>
  <si>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 - צד קשור</t>
  </si>
  <si>
    <t>ג. סך תשלומים הנובעים מהשקעה בקרנות השקעה בחו"ל</t>
  </si>
  <si>
    <t>ד. סך תשלומים למנהלי תיקים ישראלים בגין השקעה בחו"ל</t>
  </si>
  <si>
    <t xml:space="preserve">ה. סך תשלומים למנהלי תיקים זרים </t>
  </si>
  <si>
    <t>ו. סך תשלומים בגין השקעה בתעודות סל ישראליות</t>
  </si>
  <si>
    <t>ז. סך תשלומים בגין השקעה בתעודות סל זרות</t>
  </si>
  <si>
    <t>ח. סך תשלומים בגין השקעה בקרנות נאמנות ישראליות - צד קשור</t>
  </si>
  <si>
    <t>ט.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</si>
  <si>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</si>
  <si>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</si>
  <si>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</si>
  <si>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</si>
  <si>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</si>
  <si>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 xml:space="preserve">א. שיעור סך ההוצאות הישירות, שההוצאה בגינן מוגבלת לשיעור המירבי שניתן לשלם עבור עמלות ניהול חיצוני (באחוזים) </t>
  </si>
  <si>
    <t>ב. שיעור סך הוצאות ישירות מסך נכסים לסוף שנה קודמת (באחוזים) (סעיף 6 חלקי סך נכסים לסוף שנה קודמת)</t>
  </si>
  <si>
    <t>8. יתרת נכסים ממוצעת באלפי ₪</t>
  </si>
  <si>
    <t>יתרת נכסים לסוף תקופה</t>
  </si>
  <si>
    <t>יתרת נכסים לסוף שנה קודמת</t>
  </si>
  <si>
    <t>נספח 2 - קלע - קרן השתלמות - פרוט עמלות והוצאות לשנה המסתיימת ביום 31/12/2023</t>
  </si>
  <si>
    <t>ברוקראז-עמלות קניה ומכירה בגין עסקאות בניע סחירים</t>
  </si>
  <si>
    <t/>
  </si>
  <si>
    <t>צדדים קשורים</t>
  </si>
  <si>
    <t>מיטב 5018</t>
  </si>
  <si>
    <t>סה"כ לצדדים  קשורים</t>
  </si>
  <si>
    <t>צדדים שאינם קשורים</t>
  </si>
  <si>
    <t>בנק לאומי</t>
  </si>
  <si>
    <t>ברוקר זר</t>
  </si>
  <si>
    <t>ברוקר פסגות</t>
  </si>
  <si>
    <t>בנק מזרחי</t>
  </si>
  <si>
    <t>סה"כ לצדדים שאינם קשורים</t>
  </si>
  <si>
    <t>סך עמלות ברוקראז</t>
  </si>
  <si>
    <t>עמלות קסטודיאן</t>
  </si>
  <si>
    <t>סה"כ לצדדים קשורים</t>
  </si>
  <si>
    <t>צדדים שאינם  קשורים</t>
  </si>
  <si>
    <t>סה"כ לצדדים שאינם  קשורים</t>
  </si>
  <si>
    <t>סך עמלות קסטודיאן</t>
  </si>
  <si>
    <t>הוצאות הנובעת מהשקעה בניע לא סחירים או ממתן הלוואה</t>
  </si>
  <si>
    <t>גוף/יחיד א</t>
  </si>
  <si>
    <t>אחרים</t>
  </si>
  <si>
    <t>סך הוצאות הנובעת מהשקעה בניע לא סחירים או ממתן הלוואה</t>
  </si>
  <si>
    <t>הוצאה הנובעת מהשקעה בזכויות במקרקעין</t>
  </si>
  <si>
    <t>סך הוצאות הנובעת מהשקעה בזכויות מקרקעין</t>
  </si>
  <si>
    <t>הוצאה הנובעת בעד ניהול תביעה או תובענה</t>
  </si>
  <si>
    <t>סך הוצאות בעד ניהול תביעה או תובענה</t>
  </si>
  <si>
    <t>הוצאה הנובעת ממתן משכנתא</t>
  </si>
  <si>
    <t>סך הוצאות הנובעת ממתן משכנתא</t>
  </si>
  <si>
    <t>סך הכל עמלות והוצאות</t>
  </si>
  <si>
    <t xml:space="preserve"> יתרת נכסים ממוצעת באלפי ₪</t>
  </si>
  <si>
    <t>נספח 3 - קלע - קרן השתלמות - פירוט עמלות ניהול חיצוני לשנה המסתיימת ביום 31/12/2023</t>
  </si>
  <si>
    <t>אלפי שח</t>
  </si>
  <si>
    <t>תשלום הנובע מהשקעה בקרנות השקעה</t>
  </si>
  <si>
    <t>MV Subordinated V</t>
  </si>
  <si>
    <t>Liquidity</t>
  </si>
  <si>
    <t xml:space="preserve">Phoenix Value CIP VIII </t>
  </si>
  <si>
    <t>תשתיות ישראל 4</t>
  </si>
  <si>
    <t>Faropoint 9</t>
  </si>
  <si>
    <t>MV SENIOR 2</t>
  </si>
  <si>
    <t>Dover X</t>
  </si>
  <si>
    <t>Phoenix Value  התחדשות עירונית</t>
  </si>
  <si>
    <t>יסודות נדלן ג</t>
  </si>
  <si>
    <t>KLIRMARK III</t>
  </si>
  <si>
    <t>Hamilton Lane Co-investment IV</t>
  </si>
  <si>
    <t xml:space="preserve">ELECTRA MULTIFAMILY II </t>
  </si>
  <si>
    <t>Pantheon Access feeder</t>
  </si>
  <si>
    <t>FORMA</t>
  </si>
  <si>
    <t>רוטשילד נדלן אדריס</t>
  </si>
  <si>
    <t>AMI Opportunities</t>
  </si>
  <si>
    <t>Faropoint 10</t>
  </si>
  <si>
    <t>IBI SBL</t>
  </si>
  <si>
    <t>IBI CCF</t>
  </si>
  <si>
    <t>Alpha Opportunities</t>
  </si>
  <si>
    <t>Phoneix Value P2P</t>
  </si>
  <si>
    <t>Noked Equity</t>
  </si>
  <si>
    <t>Noked Bonds</t>
  </si>
  <si>
    <t>SCHRODERS</t>
  </si>
  <si>
    <t>One Equity Partners VIII</t>
  </si>
  <si>
    <t>Penfund Capital Fund VII</t>
  </si>
  <si>
    <t>Allianz Asia Pacific Secured Lending Fund</t>
  </si>
  <si>
    <t>Hamilton Lane Equity Opportunities Fund V-B LP</t>
  </si>
  <si>
    <t>Pantheon - PGIF IV Feeder (Luxembourg) SCSp</t>
  </si>
  <si>
    <t>Monarch Capital Partners Offshore VI LP</t>
  </si>
  <si>
    <t>CVC Credit Capital Solutions III</t>
  </si>
  <si>
    <t>Klirmark IV</t>
  </si>
  <si>
    <t>Pantheon Global Secondary VII</t>
  </si>
  <si>
    <t>FORTTISIMO VI</t>
  </si>
  <si>
    <t>סך תשלומים הנובעים מהשקעה בקרנות השקעה</t>
  </si>
  <si>
    <t>תשלום למנהל תיקים ישראלי</t>
  </si>
  <si>
    <t>סך תשלום למנהל תיקים ישראלי</t>
  </si>
  <si>
    <t>תשלום למנהל תיקים זר</t>
  </si>
  <si>
    <t>סך תשלום למנהל תיקים זר</t>
  </si>
  <si>
    <t xml:space="preserve">תשלום בגין קרנות נאמנות </t>
  </si>
  <si>
    <t>קרן נאמנות ישראלית</t>
  </si>
  <si>
    <t>קרן חוץ</t>
  </si>
  <si>
    <t>Kotak</t>
  </si>
  <si>
    <t xml:space="preserve">UTI INTERNATIONAL SINGAPORE </t>
  </si>
  <si>
    <t>India Acorn ICAV - Ashoka Indi</t>
  </si>
  <si>
    <t xml:space="preserve">Invesco investment </t>
  </si>
  <si>
    <t>סך תשלומים בגין השקעה בקרנות נאמנות</t>
  </si>
  <si>
    <t>תשלום בגין השקעה בתעודות סל</t>
  </si>
  <si>
    <t>תעודות סל ישראליות</t>
  </si>
  <si>
    <t>קסם קרנות נאמנות בע"מ</t>
  </si>
  <si>
    <t>הראל קרנות נאמנות בע"מ</t>
  </si>
  <si>
    <t>מגדל קרנות נאמנות בע"מ</t>
  </si>
  <si>
    <t>פסגות תעודות סל מדדים בע"מ</t>
  </si>
  <si>
    <t>קסם תעודות סל ומוצרי מדדים בע"מ</t>
  </si>
  <si>
    <t>סך הכל תעודות סל ישראליות</t>
  </si>
  <si>
    <t>תעודת סל זרה</t>
  </si>
  <si>
    <t>DJ STOCK 50 EURO</t>
  </si>
  <si>
    <t>Amundi etf</t>
  </si>
  <si>
    <t>First Trust Portfolios</t>
  </si>
  <si>
    <t>BlackRock  Asset Managment ireland</t>
  </si>
  <si>
    <t>BlackRock Inc</t>
  </si>
  <si>
    <t>State Street Corp</t>
  </si>
  <si>
    <t>Amundi Asset Management</t>
  </si>
  <si>
    <t>Invesco investment management limited</t>
  </si>
  <si>
    <t>LYXOR ETF</t>
  </si>
  <si>
    <t>Global X Management Co LLc</t>
  </si>
  <si>
    <t>AMUNDI ETF (ישן)</t>
  </si>
  <si>
    <t>Van Eck ETF</t>
  </si>
  <si>
    <t>Charles Schwab investment managment</t>
  </si>
  <si>
    <t>Vanguard Group</t>
  </si>
  <si>
    <t xml:space="preserve">BlackRock  Asset Managment </t>
  </si>
  <si>
    <t>סך הכל תעודות סל זרות</t>
  </si>
  <si>
    <t>סך הכל עמלות ניהול חיצוני</t>
  </si>
  <si>
    <t>נספח 1 - 2234קלע  קרן השתלמות לעובדים סוציאלים מסלול כלל -  סך התשלומים ששולמו בגין כל סוג של הוצאה ישירה לשנה המסתיימת ביום 31/12/2023</t>
  </si>
  <si>
    <t>נספח 1 - 2235קלע קרן השתלמות לעובדים סוציאלים מסלול  אגח ע -  סך התשלומים ששולמו בגין כל סוג של הוצאה ישירה לשנה המסתיימת ביום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</si>
</sst>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??_ ;_ @_ "/>
    <numFmt numFmtId="166" formatCode="_ * #,##0_ ;_ * \-#,##0_ ;_ * &quot;-&quot;??_ ;_ @_ "/>
    <numFmt numFmtId="171" formatCode="0.00000000000"/>
    <numFmt numFmtId="182" formatCode="_ * #,##0.000000000000_ ;_ * \-#,##0.000000000000_ ;_ * &quot;-&quot;??_ ;_ @_ "/>
  </numFmts>
  <fonts count="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David"/>
      <family val="2"/>
      <charset val="177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2" fillId="0" borderId="0" xfId="0" applyFont="1" applyFill="1" applyBorder="1" applyAlignment="1">
      <alignment horizontal="right" readingOrder="2"/>
    </xf>
    <xf numFmtId="165" fontId="2" fillId="0" borderId="0" xfId="1" applyNumberFormat="1" applyFont="1" applyFill="1" applyBorder="1" applyAlignment="1">
      <alignment horizontal="right" readingOrder="2"/>
    </xf>
    <xf numFmtId="0" fontId="3" fillId="0" borderId="0" xfId="0" applyFont="1" applyFill="1" applyBorder="1" applyAlignment="1">
      <alignment readingOrder="2"/>
    </xf>
    <xf numFmtId="0" fontId="5" fillId="0" borderId="0" xfId="3" applyFont="1" applyFill="1" applyBorder="1" applyAlignment="1" applyProtection="1">
      <alignment horizontal="right"/>
    </xf>
    <xf numFmtId="165" fontId="2" fillId="0" borderId="0" xfId="1" applyNumberFormat="1" applyFont="1" applyFill="1" applyBorder="1"/>
    <xf numFmtId="10" fontId="2" fillId="0" borderId="0" xfId="2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64" fontId="2" fillId="0" borderId="0" xfId="1" applyNumberFormat="1" applyFont="1" applyFill="1" applyBorder="1" applyAlignment="1"/>
    <xf numFmtId="164" fontId="2" fillId="0" borderId="0" xfId="1" applyNumberFormat="1" applyFont="1" applyFill="1" applyBorder="1"/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166" fontId="2" fillId="0" borderId="0" xfId="1" applyNumberFormat="1" applyFont="1" applyFill="1" applyBorder="1"/>
    <xf numFmtId="166" fontId="2" fillId="0" borderId="0" xfId="1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/>
    <xf numFmtId="43" fontId="0" fillId="0" borderId="0" xfId="0" applyNumberFormat="1"/>
    <xf numFmtId="166" fontId="0" fillId="0" borderId="0" xfId="0" applyNumberFormat="1"/>
    <xf numFmtId="164" fontId="6" fillId="0" borderId="0" xfId="0" applyNumberFormat="1" applyFont="1" applyFill="1" applyBorder="1" applyAlignment="1"/>
    <xf numFmtId="164" fontId="7" fillId="0" borderId="0" xfId="1" applyNumberFormat="1" applyFont="1" applyFill="1" applyBorder="1"/>
    <xf numFmtId="171" fontId="0" fillId="0" borderId="0" xfId="0" applyNumberFormat="1"/>
    <xf numFmtId="182" fontId="2" fillId="0" borderId="0" xfId="1" applyNumberFormat="1" applyFont="1" applyFill="1" applyBorder="1"/>
  </cellXfs>
  <cellStyles count="4">
    <cellStyle name="Comma" xfId="1" builtinId="3"/>
    <cellStyle name="Normal" xfId="0" builtinId="0"/>
    <cellStyle name="Normal 3" xfId="3" xr:uid="{0772BC46-5CB8-4FB7-9376-1816D9D99B7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.&#1492;&#1493;&#1510;&#1488;&#1493;&#1514;%20&#1497;&#1513;&#1497;&#1512;&#1493;&#1514;%20V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פעלה בדיקת עמלות"/>
      <sheetName val="הפעלה דוח הוצאות ישירות"/>
      <sheetName val="hamara"/>
      <sheetName val="Tik_Kvutza"/>
      <sheetName val="convert"/>
      <sheetName val="דוח תנועות FC דנאל"/>
      <sheetName val="מטריצת תעריפון"/>
      <sheetName val="מטריצת תעריפון דולר"/>
      <sheetName val="מטריצת תעריפון מטבעות"/>
      <sheetName val="DNL_TNU"/>
      <sheetName val="בקרה"/>
      <sheetName val="מטריצת ברוקרים"/>
      <sheetName val="Atlas_MF"/>
      <sheetName val="Atlas_MFTNU"/>
      <sheetName val="Manpik"/>
      <sheetName val="JUNK"/>
      <sheetName val="קרנות השקעה"/>
      <sheetName val="נספח 1 - סך תשלומים ששולמו"/>
      <sheetName val="נספח 2 - עמלות והוצאות"/>
      <sheetName val="נספח 3 - עמלות ניהול חיצוני"/>
      <sheetName val="VALIDATION"/>
    </sheetNames>
    <sheetDataSet>
      <sheetData sheetId="0" refreshError="1"/>
      <sheetData sheetId="1">
        <row r="3">
          <cell r="D3" t="str">
            <v>קלע</v>
          </cell>
        </row>
        <row r="4">
          <cell r="D4" t="str">
            <v>קרן השתלמות</v>
          </cell>
        </row>
        <row r="5">
          <cell r="D5">
            <v>45291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D8C8B-0933-4199-AEEF-40BFBA61CD6F}">
  <dimension ref="C1:F41"/>
  <sheetViews>
    <sheetView rightToLeft="1" tabSelected="1" workbookViewId="0">
      <selection activeCell="A2" sqref="A2"/>
    </sheetView>
  </sheetViews>
  <sheetFormatPr defaultRowHeight="15" x14ac:dyDescent="0.25"/>
  <cols>
    <col min="3" max="3" width="93.875" style="7" bestFit="1" customWidth="1"/>
    <col min="4" max="4" width="15" style="5" bestFit="1" customWidth="1"/>
  </cols>
  <sheetData>
    <row r="1" spans="3:6" x14ac:dyDescent="0.25">
      <c r="C1" s="1" t="s">
        <v>0</v>
      </c>
      <c r="D1" s="2"/>
    </row>
    <row r="2" spans="3:6" x14ac:dyDescent="0.25">
      <c r="C2" s="3" t="s">
        <v>1</v>
      </c>
      <c r="D2" s="2" t="s">
        <v>2</v>
      </c>
    </row>
    <row r="3" spans="3:6" ht="15.75" x14ac:dyDescent="0.25">
      <c r="C3" s="4" t="s">
        <v>3</v>
      </c>
      <c r="D3" s="5">
        <f>D5+D4</f>
        <v>292.19938071899992</v>
      </c>
      <c r="E3" s="17"/>
      <c r="F3" s="18"/>
    </row>
    <row r="4" spans="3:6" ht="15.75" x14ac:dyDescent="0.25">
      <c r="C4" s="4" t="s">
        <v>4</v>
      </c>
      <c r="D4" s="5">
        <v>55.650799999999997</v>
      </c>
      <c r="E4" s="17"/>
      <c r="F4" s="18"/>
    </row>
    <row r="5" spans="3:6" ht="15.75" x14ac:dyDescent="0.25">
      <c r="C5" s="4" t="s">
        <v>5</v>
      </c>
      <c r="D5" s="5">
        <v>236.54858071899994</v>
      </c>
      <c r="E5" s="17"/>
      <c r="F5" s="18"/>
    </row>
    <row r="6" spans="3:6" ht="15.75" x14ac:dyDescent="0.25">
      <c r="C6" s="4"/>
      <c r="E6" s="17"/>
      <c r="F6" s="18"/>
    </row>
    <row r="7" spans="3:6" ht="15.75" x14ac:dyDescent="0.25">
      <c r="C7" s="4" t="s">
        <v>6</v>
      </c>
      <c r="D7" s="5">
        <f>D9+D8</f>
        <v>33.738</v>
      </c>
      <c r="E7" s="17"/>
      <c r="F7" s="18"/>
    </row>
    <row r="8" spans="3:6" ht="15.75" x14ac:dyDescent="0.25">
      <c r="C8" s="4" t="s">
        <v>7</v>
      </c>
      <c r="D8" s="5">
        <v>0</v>
      </c>
      <c r="E8" s="17"/>
      <c r="F8" s="18"/>
    </row>
    <row r="9" spans="3:6" ht="15.75" x14ac:dyDescent="0.25">
      <c r="C9" s="4" t="s">
        <v>8</v>
      </c>
      <c r="D9" s="5">
        <v>33.738</v>
      </c>
      <c r="E9" s="17"/>
      <c r="F9" s="18"/>
    </row>
    <row r="10" spans="3:6" ht="15.75" x14ac:dyDescent="0.25">
      <c r="C10" s="4"/>
      <c r="E10" s="17"/>
      <c r="F10" s="18"/>
    </row>
    <row r="11" spans="3:6" ht="15.75" x14ac:dyDescent="0.25">
      <c r="C11" s="4" t="s">
        <v>9</v>
      </c>
      <c r="D11" s="5">
        <f>D14+D13+D12</f>
        <v>0</v>
      </c>
      <c r="E11" s="17"/>
      <c r="F11" s="18"/>
    </row>
    <row r="12" spans="3:6" ht="15.75" x14ac:dyDescent="0.25">
      <c r="C12" s="4" t="s">
        <v>10</v>
      </c>
      <c r="D12" s="5">
        <v>0</v>
      </c>
      <c r="E12" s="17"/>
      <c r="F12" s="18"/>
    </row>
    <row r="13" spans="3:6" ht="15.75" x14ac:dyDescent="0.25">
      <c r="C13" s="4" t="s">
        <v>11</v>
      </c>
      <c r="D13" s="5">
        <v>0</v>
      </c>
      <c r="E13" s="17"/>
      <c r="F13" s="18"/>
    </row>
    <row r="14" spans="3:6" ht="15.75" x14ac:dyDescent="0.25">
      <c r="C14" s="4" t="s">
        <v>12</v>
      </c>
      <c r="D14" s="5">
        <v>0</v>
      </c>
      <c r="E14" s="17"/>
      <c r="F14" s="18"/>
    </row>
    <row r="15" spans="3:6" ht="15.75" x14ac:dyDescent="0.25">
      <c r="C15" s="4"/>
      <c r="E15" s="17"/>
      <c r="F15" s="18"/>
    </row>
    <row r="16" spans="3:6" ht="15.75" x14ac:dyDescent="0.25">
      <c r="C16" s="4" t="s">
        <v>13</v>
      </c>
      <c r="D16" s="5">
        <f>D25+D23+D22+D19+D17</f>
        <v>1539.0261477032755</v>
      </c>
      <c r="E16" s="17"/>
      <c r="F16" s="18"/>
    </row>
    <row r="17" spans="3:6" ht="15.75" x14ac:dyDescent="0.25">
      <c r="C17" s="4" t="s">
        <v>14</v>
      </c>
      <c r="D17" s="5">
        <v>408.73222666666663</v>
      </c>
      <c r="E17" s="17"/>
      <c r="F17" s="18"/>
    </row>
    <row r="18" spans="3:6" ht="15.75" x14ac:dyDescent="0.25">
      <c r="C18" s="4" t="s">
        <v>15</v>
      </c>
      <c r="D18" s="5">
        <v>0</v>
      </c>
      <c r="E18" s="17"/>
      <c r="F18" s="18"/>
    </row>
    <row r="19" spans="3:6" ht="15.75" x14ac:dyDescent="0.25">
      <c r="C19" s="4" t="s">
        <v>16</v>
      </c>
      <c r="D19" s="5">
        <v>780.84562154461184</v>
      </c>
      <c r="E19" s="17"/>
      <c r="F19" s="18"/>
    </row>
    <row r="20" spans="3:6" ht="15.75" x14ac:dyDescent="0.25">
      <c r="C20" s="4" t="s">
        <v>17</v>
      </c>
      <c r="D20" s="5">
        <v>0</v>
      </c>
      <c r="E20" s="17"/>
      <c r="F20" s="18"/>
    </row>
    <row r="21" spans="3:6" ht="15.75" x14ac:dyDescent="0.25">
      <c r="C21" s="4" t="s">
        <v>18</v>
      </c>
      <c r="D21" s="5">
        <v>0</v>
      </c>
      <c r="E21" s="17"/>
      <c r="F21" s="18"/>
    </row>
    <row r="22" spans="3:6" ht="15.75" x14ac:dyDescent="0.25">
      <c r="C22" s="4" t="s">
        <v>19</v>
      </c>
      <c r="D22" s="5">
        <v>1.9596198020000004</v>
      </c>
      <c r="E22" s="17"/>
      <c r="F22" s="18"/>
    </row>
    <row r="23" spans="3:6" ht="15.75" x14ac:dyDescent="0.25">
      <c r="C23" s="4" t="s">
        <v>20</v>
      </c>
      <c r="D23" s="5">
        <v>318.79953809999711</v>
      </c>
      <c r="E23" s="17"/>
      <c r="F23" s="18"/>
    </row>
    <row r="24" spans="3:6" ht="15.75" x14ac:dyDescent="0.25">
      <c r="C24" s="4" t="s">
        <v>21</v>
      </c>
      <c r="D24" s="5">
        <v>0</v>
      </c>
      <c r="E24" s="17"/>
      <c r="F24" s="18"/>
    </row>
    <row r="25" spans="3:6" ht="15.75" x14ac:dyDescent="0.25">
      <c r="C25" s="4" t="s">
        <v>22</v>
      </c>
      <c r="D25" s="5">
        <v>28.689141590000073</v>
      </c>
      <c r="E25" s="17"/>
      <c r="F25" s="18"/>
    </row>
    <row r="26" spans="3:6" ht="15.75" x14ac:dyDescent="0.25">
      <c r="C26" s="4"/>
      <c r="E26" s="17"/>
      <c r="F26" s="18"/>
    </row>
    <row r="27" spans="3:6" ht="15.75" x14ac:dyDescent="0.25">
      <c r="C27" s="4" t="s">
        <v>23</v>
      </c>
      <c r="D27" s="5">
        <f>D28+D29</f>
        <v>0</v>
      </c>
      <c r="E27" s="17"/>
      <c r="F27" s="18"/>
    </row>
    <row r="28" spans="3:6" ht="15.75" x14ac:dyDescent="0.25">
      <c r="C28" s="4" t="s">
        <v>24</v>
      </c>
      <c r="D28" s="5">
        <v>0</v>
      </c>
      <c r="E28" s="17"/>
      <c r="F28" s="18"/>
    </row>
    <row r="29" spans="3:6" ht="15.75" x14ac:dyDescent="0.25">
      <c r="C29" s="4" t="s">
        <v>25</v>
      </c>
      <c r="D29" s="5">
        <v>0</v>
      </c>
      <c r="E29" s="17"/>
      <c r="F29" s="18"/>
    </row>
    <row r="30" spans="3:6" ht="15.75" x14ac:dyDescent="0.25">
      <c r="C30" s="4"/>
      <c r="E30" s="17"/>
      <c r="F30" s="18"/>
    </row>
    <row r="31" spans="3:6" ht="15.75" x14ac:dyDescent="0.25">
      <c r="C31" s="4" t="s">
        <v>26</v>
      </c>
      <c r="D31" s="5">
        <f>D3+D7+D16+D11+D27</f>
        <v>1864.9635284222754</v>
      </c>
      <c r="E31" s="18"/>
      <c r="F31" s="18"/>
    </row>
    <row r="32" spans="3:6" ht="15.75" x14ac:dyDescent="0.25">
      <c r="C32" s="4"/>
    </row>
    <row r="33" spans="3:4" ht="15.75" x14ac:dyDescent="0.25">
      <c r="C33" s="4" t="s">
        <v>27</v>
      </c>
    </row>
    <row r="34" spans="3:4" ht="15.75" x14ac:dyDescent="0.25">
      <c r="C34" s="4" t="s">
        <v>28</v>
      </c>
      <c r="D34" s="6">
        <f>(D12+D16+D29)/D41</f>
        <v>2.5049076845111359E-3</v>
      </c>
    </row>
    <row r="35" spans="3:4" ht="15.75" x14ac:dyDescent="0.25">
      <c r="C35" s="4" t="s">
        <v>29</v>
      </c>
      <c r="D35" s="6">
        <f>D31/D37</f>
        <v>2.9947917488368841E-3</v>
      </c>
    </row>
    <row r="36" spans="3:4" ht="15.75" x14ac:dyDescent="0.25">
      <c r="C36" s="4"/>
    </row>
    <row r="37" spans="3:4" ht="15.75" x14ac:dyDescent="0.25">
      <c r="C37" s="4" t="s">
        <v>30</v>
      </c>
      <c r="D37" s="5">
        <f>AVERAGE(D39:D41)</f>
        <v>622735.63066500006</v>
      </c>
    </row>
    <row r="39" spans="3:4" x14ac:dyDescent="0.25">
      <c r="C39" s="7" t="s">
        <v>31</v>
      </c>
      <c r="D39" s="5">
        <v>631066.92330999998</v>
      </c>
    </row>
    <row r="41" spans="3:4" x14ac:dyDescent="0.25">
      <c r="C41" s="7" t="s">
        <v>32</v>
      </c>
      <c r="D41" s="5">
        <v>614404.33802000002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3E6CA-6571-4EF4-AE88-0BFF05AD9272}">
  <dimension ref="C1:F38"/>
  <sheetViews>
    <sheetView rightToLeft="1" workbookViewId="0">
      <selection activeCell="E12" sqref="E12"/>
    </sheetView>
  </sheetViews>
  <sheetFormatPr defaultRowHeight="15" x14ac:dyDescent="0.25"/>
  <cols>
    <col min="3" max="3" width="54.75" style="8" customWidth="1"/>
    <col min="4" max="4" width="13.625" style="10" customWidth="1"/>
  </cols>
  <sheetData>
    <row r="1" spans="3:4" x14ac:dyDescent="0.25">
      <c r="C1" s="8" t="s">
        <v>33</v>
      </c>
      <c r="D1" s="9"/>
    </row>
    <row r="2" spans="3:4" x14ac:dyDescent="0.25">
      <c r="C2" s="8" t="s">
        <v>1</v>
      </c>
      <c r="D2" s="9" t="s">
        <v>2</v>
      </c>
    </row>
    <row r="3" spans="3:4" x14ac:dyDescent="0.25">
      <c r="C3" s="8" t="s">
        <v>34</v>
      </c>
      <c r="D3" s="10" t="s">
        <v>35</v>
      </c>
    </row>
    <row r="4" spans="3:4" x14ac:dyDescent="0.25">
      <c r="C4" s="11" t="s">
        <v>36</v>
      </c>
      <c r="D4" s="10" t="s">
        <v>35</v>
      </c>
    </row>
    <row r="5" spans="3:4" ht="14.25" x14ac:dyDescent="0.2">
      <c r="C5" s="12" t="s">
        <v>37</v>
      </c>
      <c r="D5" s="20">
        <v>55.650799999999997</v>
      </c>
    </row>
    <row r="6" spans="3:4" x14ac:dyDescent="0.25">
      <c r="C6" s="8" t="s">
        <v>38</v>
      </c>
      <c r="D6" s="10">
        <f>SUM(D5)</f>
        <v>55.650799999999997</v>
      </c>
    </row>
    <row r="7" spans="3:4" x14ac:dyDescent="0.25">
      <c r="C7" s="8" t="s">
        <v>39</v>
      </c>
      <c r="D7" s="10" t="s">
        <v>35</v>
      </c>
    </row>
    <row r="8" spans="3:4" ht="14.25" x14ac:dyDescent="0.2">
      <c r="C8" s="12" t="s">
        <v>40</v>
      </c>
      <c r="D8" s="20">
        <v>218.11127617899996</v>
      </c>
    </row>
    <row r="9" spans="3:4" ht="14.25" x14ac:dyDescent="0.2">
      <c r="C9" s="12" t="s">
        <v>41</v>
      </c>
      <c r="D9" s="20">
        <v>9.8909950399999964</v>
      </c>
    </row>
    <row r="10" spans="3:4" ht="14.25" x14ac:dyDescent="0.2">
      <c r="C10" s="12" t="s">
        <v>42</v>
      </c>
      <c r="D10" s="20">
        <v>1.0419184800000001</v>
      </c>
    </row>
    <row r="11" spans="3:4" ht="14.25" x14ac:dyDescent="0.2">
      <c r="C11" s="12" t="s">
        <v>43</v>
      </c>
      <c r="D11" s="20">
        <v>7.5043910199999999</v>
      </c>
    </row>
    <row r="12" spans="3:4" x14ac:dyDescent="0.25">
      <c r="C12" s="8" t="s">
        <v>44</v>
      </c>
      <c r="D12" s="10">
        <f>SUM(D8:D11)</f>
        <v>236.54858071899997</v>
      </c>
    </row>
    <row r="13" spans="3:4" x14ac:dyDescent="0.25">
      <c r="C13" s="8" t="s">
        <v>45</v>
      </c>
      <c r="D13" s="10">
        <f>D6+D12</f>
        <v>292.19938071899998</v>
      </c>
    </row>
    <row r="14" spans="3:4" x14ac:dyDescent="0.25">
      <c r="C14" s="8" t="s">
        <v>46</v>
      </c>
      <c r="D14" s="10" t="s">
        <v>35</v>
      </c>
    </row>
    <row r="15" spans="3:4" x14ac:dyDescent="0.25">
      <c r="C15" s="8" t="s">
        <v>36</v>
      </c>
      <c r="D15" s="10" t="s">
        <v>35</v>
      </c>
    </row>
    <row r="16" spans="3:4" x14ac:dyDescent="0.25">
      <c r="C16" s="8" t="s">
        <v>47</v>
      </c>
      <c r="D16" s="10" t="s">
        <v>35</v>
      </c>
    </row>
    <row r="17" spans="3:4" x14ac:dyDescent="0.25">
      <c r="C17" s="8" t="s">
        <v>48</v>
      </c>
      <c r="D17" s="10" t="s">
        <v>35</v>
      </c>
    </row>
    <row r="18" spans="3:4" ht="14.25" x14ac:dyDescent="0.2">
      <c r="C18" s="12" t="s">
        <v>40</v>
      </c>
      <c r="D18" s="20">
        <v>33.738</v>
      </c>
    </row>
    <row r="19" spans="3:4" x14ac:dyDescent="0.25">
      <c r="C19" s="8" t="s">
        <v>49</v>
      </c>
      <c r="D19" s="20">
        <v>33.738</v>
      </c>
    </row>
    <row r="20" spans="3:4" x14ac:dyDescent="0.25">
      <c r="C20" s="8" t="s">
        <v>50</v>
      </c>
      <c r="D20" s="10">
        <v>33.738</v>
      </c>
    </row>
    <row r="21" spans="3:4" x14ac:dyDescent="0.25">
      <c r="C21" s="8" t="s">
        <v>51</v>
      </c>
      <c r="D21" s="10">
        <v>0</v>
      </c>
    </row>
    <row r="22" spans="3:4" x14ac:dyDescent="0.25">
      <c r="C22" s="8" t="s">
        <v>52</v>
      </c>
      <c r="D22" s="10">
        <v>0</v>
      </c>
    </row>
    <row r="23" spans="3:4" x14ac:dyDescent="0.25">
      <c r="C23" s="8" t="s">
        <v>53</v>
      </c>
      <c r="D23" s="10" t="s">
        <v>35</v>
      </c>
    </row>
    <row r="24" spans="3:4" x14ac:dyDescent="0.25">
      <c r="C24" s="8" t="s">
        <v>54</v>
      </c>
      <c r="D24" s="10" t="s">
        <v>35</v>
      </c>
    </row>
    <row r="25" spans="3:4" x14ac:dyDescent="0.25">
      <c r="C25" s="8" t="s">
        <v>55</v>
      </c>
      <c r="D25" s="10">
        <v>0</v>
      </c>
    </row>
    <row r="26" spans="3:4" x14ac:dyDescent="0.25">
      <c r="C26" s="8" t="s">
        <v>52</v>
      </c>
      <c r="D26" s="10">
        <v>0</v>
      </c>
    </row>
    <row r="27" spans="3:4" x14ac:dyDescent="0.25">
      <c r="C27" s="8" t="s">
        <v>53</v>
      </c>
      <c r="D27" s="10" t="s">
        <v>35</v>
      </c>
    </row>
    <row r="28" spans="3:4" x14ac:dyDescent="0.25">
      <c r="C28" s="8" t="s">
        <v>56</v>
      </c>
      <c r="D28" s="10" t="s">
        <v>35</v>
      </c>
    </row>
    <row r="29" spans="3:4" x14ac:dyDescent="0.25">
      <c r="C29" s="8" t="s">
        <v>57</v>
      </c>
      <c r="D29" s="10" t="s">
        <v>35</v>
      </c>
    </row>
    <row r="30" spans="3:4" x14ac:dyDescent="0.25">
      <c r="C30" s="8" t="s">
        <v>52</v>
      </c>
      <c r="D30" s="10" t="s">
        <v>35</v>
      </c>
    </row>
    <row r="31" spans="3:4" x14ac:dyDescent="0.25">
      <c r="C31" s="8" t="s">
        <v>53</v>
      </c>
      <c r="D31" s="10" t="s">
        <v>35</v>
      </c>
    </row>
    <row r="32" spans="3:4" x14ac:dyDescent="0.25">
      <c r="C32" s="8" t="s">
        <v>58</v>
      </c>
      <c r="D32" s="10" t="s">
        <v>35</v>
      </c>
    </row>
    <row r="33" spans="3:6" x14ac:dyDescent="0.25">
      <c r="C33" s="8" t="s">
        <v>59</v>
      </c>
      <c r="D33" s="10" t="s">
        <v>35</v>
      </c>
    </row>
    <row r="34" spans="3:6" x14ac:dyDescent="0.25">
      <c r="C34" s="8" t="s">
        <v>52</v>
      </c>
      <c r="D34" s="10" t="s">
        <v>35</v>
      </c>
    </row>
    <row r="35" spans="3:6" x14ac:dyDescent="0.25">
      <c r="C35" s="8" t="s">
        <v>53</v>
      </c>
      <c r="D35" s="10" t="s">
        <v>35</v>
      </c>
    </row>
    <row r="36" spans="3:6" x14ac:dyDescent="0.25">
      <c r="C36" s="8" t="s">
        <v>60</v>
      </c>
      <c r="D36" s="10" t="s">
        <v>35</v>
      </c>
    </row>
    <row r="37" spans="3:6" x14ac:dyDescent="0.25">
      <c r="C37" s="8" t="s">
        <v>61</v>
      </c>
      <c r="D37" s="10">
        <f>D13+D20</f>
        <v>325.93738071899998</v>
      </c>
      <c r="F37" s="17"/>
    </row>
    <row r="38" spans="3:6" x14ac:dyDescent="0.25">
      <c r="C38" s="8" t="s">
        <v>62</v>
      </c>
      <c r="D38" s="1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C4D01-0B25-44A3-B99B-588F0608DC03}">
  <dimension ref="C1:D103"/>
  <sheetViews>
    <sheetView rightToLeft="1" workbookViewId="0">
      <selection activeCell="C56" sqref="C56"/>
    </sheetView>
  </sheetViews>
  <sheetFormatPr defaultRowHeight="15" x14ac:dyDescent="0.25"/>
  <cols>
    <col min="3" max="3" width="53.25" style="8" bestFit="1" customWidth="1"/>
    <col min="4" max="4" width="13.5" style="7" bestFit="1" customWidth="1"/>
  </cols>
  <sheetData>
    <row r="1" spans="3:4" x14ac:dyDescent="0.25">
      <c r="C1" s="8" t="s">
        <v>63</v>
      </c>
      <c r="D1" s="13"/>
    </row>
    <row r="2" spans="3:4" x14ac:dyDescent="0.25">
      <c r="C2" s="8" t="s">
        <v>1</v>
      </c>
      <c r="D2" s="14" t="s">
        <v>64</v>
      </c>
    </row>
    <row r="3" spans="3:4" x14ac:dyDescent="0.25">
      <c r="C3" s="15"/>
      <c r="D3" s="16" t="s">
        <v>35</v>
      </c>
    </row>
    <row r="4" spans="3:4" x14ac:dyDescent="0.25">
      <c r="C4" s="8" t="s">
        <v>65</v>
      </c>
      <c r="D4" s="16">
        <v>0</v>
      </c>
    </row>
    <row r="5" spans="3:4" x14ac:dyDescent="0.25">
      <c r="C5" s="8" t="s">
        <v>66</v>
      </c>
      <c r="D5" s="16">
        <v>32.577779922557085</v>
      </c>
    </row>
    <row r="6" spans="3:4" x14ac:dyDescent="0.25">
      <c r="C6" s="8" t="s">
        <v>67</v>
      </c>
      <c r="D6" s="16">
        <v>25.844000000000001</v>
      </c>
    </row>
    <row r="7" spans="3:4" x14ac:dyDescent="0.25">
      <c r="C7" s="8" t="s">
        <v>68</v>
      </c>
      <c r="D7" s="16">
        <v>24.29336</v>
      </c>
    </row>
    <row r="8" spans="3:4" x14ac:dyDescent="0.25">
      <c r="C8" s="8" t="s">
        <v>69</v>
      </c>
      <c r="D8" s="16">
        <v>46.327216</v>
      </c>
    </row>
    <row r="9" spans="3:4" x14ac:dyDescent="0.25">
      <c r="C9" s="8" t="s">
        <v>70</v>
      </c>
      <c r="D9" s="16">
        <v>0.44303999999999982</v>
      </c>
    </row>
    <row r="10" spans="3:4" x14ac:dyDescent="0.25">
      <c r="C10" s="8" t="s">
        <v>71</v>
      </c>
      <c r="D10" s="16">
        <v>11.655988833373712</v>
      </c>
    </row>
    <row r="11" spans="3:4" x14ac:dyDescent="0.25">
      <c r="C11" s="8" t="s">
        <v>72</v>
      </c>
      <c r="D11" s="16">
        <v>66.273861333333329</v>
      </c>
    </row>
    <row r="12" spans="3:4" x14ac:dyDescent="0.25">
      <c r="C12" s="8" t="s">
        <v>73</v>
      </c>
      <c r="D12" s="16">
        <v>25.012</v>
      </c>
    </row>
    <row r="13" spans="3:4" x14ac:dyDescent="0.25">
      <c r="C13" s="8" t="s">
        <v>74</v>
      </c>
      <c r="D13" s="16">
        <v>30.265333333333331</v>
      </c>
    </row>
    <row r="14" spans="3:4" x14ac:dyDescent="0.25">
      <c r="C14" s="8" t="s">
        <v>75</v>
      </c>
      <c r="D14" s="16">
        <v>30.724</v>
      </c>
    </row>
    <row r="15" spans="3:4" x14ac:dyDescent="0.25">
      <c r="C15" s="8" t="s">
        <v>76</v>
      </c>
      <c r="D15" s="16">
        <v>37.289200000000001</v>
      </c>
    </row>
    <row r="16" spans="3:4" x14ac:dyDescent="0.25">
      <c r="C16" s="8" t="s">
        <v>77</v>
      </c>
      <c r="D16" s="16">
        <v>49.945376000000003</v>
      </c>
    </row>
    <row r="17" spans="3:4" x14ac:dyDescent="0.25">
      <c r="C17" s="8" t="s">
        <v>78</v>
      </c>
      <c r="D17" s="16">
        <v>23.481120000000004</v>
      </c>
    </row>
    <row r="18" spans="3:4" x14ac:dyDescent="0.25">
      <c r="C18" s="8" t="s">
        <v>79</v>
      </c>
      <c r="D18" s="16">
        <v>68.206096000000002</v>
      </c>
    </row>
    <row r="19" spans="3:4" x14ac:dyDescent="0.25">
      <c r="C19" s="8" t="s">
        <v>80</v>
      </c>
      <c r="D19" s="16">
        <v>3.3070600000000003</v>
      </c>
    </row>
    <row r="20" spans="3:4" x14ac:dyDescent="0.25">
      <c r="C20" s="8" t="s">
        <v>81</v>
      </c>
      <c r="D20" s="16">
        <v>81.48490133333334</v>
      </c>
    </row>
    <row r="21" spans="3:4" x14ac:dyDescent="0.25">
      <c r="C21" s="8" t="s">
        <v>82</v>
      </c>
      <c r="D21" s="16">
        <v>36.82154666666667</v>
      </c>
    </row>
    <row r="22" spans="3:4" x14ac:dyDescent="0.25">
      <c r="C22" s="8" t="s">
        <v>83</v>
      </c>
      <c r="D22" s="16">
        <v>2.3998000000000004</v>
      </c>
    </row>
    <row r="23" spans="3:4" x14ac:dyDescent="0.25">
      <c r="C23" s="8" t="s">
        <v>84</v>
      </c>
      <c r="D23" s="16">
        <v>10.101312</v>
      </c>
    </row>
    <row r="24" spans="3:4" x14ac:dyDescent="0.25">
      <c r="C24" s="8" t="s">
        <v>85</v>
      </c>
      <c r="D24" s="16">
        <v>96.170893333333325</v>
      </c>
    </row>
    <row r="25" spans="3:4" x14ac:dyDescent="0.25">
      <c r="C25" s="8" t="s">
        <v>86</v>
      </c>
      <c r="D25" s="16">
        <v>5.5649072049999999</v>
      </c>
    </row>
    <row r="26" spans="3:4" x14ac:dyDescent="0.25">
      <c r="C26" s="8" t="s">
        <v>87</v>
      </c>
      <c r="D26" s="16">
        <v>135.38266666666667</v>
      </c>
    </row>
    <row r="27" spans="3:4" x14ac:dyDescent="0.25">
      <c r="C27" s="8" t="s">
        <v>88</v>
      </c>
      <c r="D27" s="16">
        <v>54.195999999999998</v>
      </c>
    </row>
    <row r="28" spans="3:4" x14ac:dyDescent="0.25">
      <c r="C28" s="8" t="s">
        <v>89</v>
      </c>
      <c r="D28" s="16">
        <v>28.231000000000002</v>
      </c>
    </row>
    <row r="29" spans="3:4" x14ac:dyDescent="0.25">
      <c r="C29" s="8" t="s">
        <v>90</v>
      </c>
      <c r="D29" s="16">
        <v>73.367424</v>
      </c>
    </row>
    <row r="30" spans="3:4" x14ac:dyDescent="0.25">
      <c r="C30" s="8" t="s">
        <v>91</v>
      </c>
      <c r="D30" s="16">
        <v>29.023735970730119</v>
      </c>
    </row>
    <row r="31" spans="3:4" x14ac:dyDescent="0.25">
      <c r="C31" s="8" t="s">
        <v>92</v>
      </c>
      <c r="D31" s="16">
        <v>13.355194666666668</v>
      </c>
    </row>
    <row r="32" spans="3:4" x14ac:dyDescent="0.25">
      <c r="C32" s="8" t="s">
        <v>93</v>
      </c>
      <c r="D32" s="16">
        <v>36.92</v>
      </c>
    </row>
    <row r="33" spans="3:4" x14ac:dyDescent="0.25">
      <c r="C33" s="8" t="s">
        <v>94</v>
      </c>
      <c r="D33" s="16">
        <v>41.647925973333322</v>
      </c>
    </row>
    <row r="34" spans="3:4" x14ac:dyDescent="0.25">
      <c r="C34" s="8" t="s">
        <v>95</v>
      </c>
      <c r="D34" s="16">
        <v>6.1187762133333328</v>
      </c>
    </row>
    <row r="35" spans="3:4" x14ac:dyDescent="0.25">
      <c r="C35" s="8" t="s">
        <v>96</v>
      </c>
      <c r="D35" s="16">
        <v>5.8122902221690049</v>
      </c>
    </row>
    <row r="36" spans="3:4" x14ac:dyDescent="0.25">
      <c r="C36" s="8" t="s">
        <v>97</v>
      </c>
      <c r="D36" s="16">
        <v>36.981333333333339</v>
      </c>
    </row>
    <row r="37" spans="3:4" x14ac:dyDescent="0.25">
      <c r="C37" s="8" t="s">
        <v>98</v>
      </c>
      <c r="D37" s="16">
        <v>10.450575199999999</v>
      </c>
    </row>
    <row r="38" spans="3:4" x14ac:dyDescent="0.25">
      <c r="C38" s="8" t="s">
        <v>99</v>
      </c>
      <c r="D38" s="16">
        <v>9.9021340041153021</v>
      </c>
    </row>
    <row r="39" spans="3:4" x14ac:dyDescent="0.25">
      <c r="C39" s="8" t="s">
        <v>100</v>
      </c>
      <c r="D39" s="19">
        <f>SUM(D5:D38)</f>
        <v>1189.5778482112787</v>
      </c>
    </row>
    <row r="40" spans="3:4" x14ac:dyDescent="0.25">
      <c r="C40" s="8" t="s">
        <v>101</v>
      </c>
      <c r="D40" s="16" t="s">
        <v>35</v>
      </c>
    </row>
    <row r="41" spans="3:4" ht="14.25" x14ac:dyDescent="0.2">
      <c r="C41" s="12" t="s">
        <v>52</v>
      </c>
      <c r="D41" s="16" t="s">
        <v>35</v>
      </c>
    </row>
    <row r="42" spans="3:4" ht="14.25" x14ac:dyDescent="0.2">
      <c r="C42" s="12" t="s">
        <v>53</v>
      </c>
      <c r="D42" s="16" t="s">
        <v>35</v>
      </c>
    </row>
    <row r="43" spans="3:4" x14ac:dyDescent="0.25">
      <c r="C43" s="8" t="s">
        <v>102</v>
      </c>
      <c r="D43" s="16" t="s">
        <v>35</v>
      </c>
    </row>
    <row r="44" spans="3:4" x14ac:dyDescent="0.25">
      <c r="C44" s="8" t="s">
        <v>103</v>
      </c>
      <c r="D44" s="16" t="s">
        <v>35</v>
      </c>
    </row>
    <row r="45" spans="3:4" ht="14.25" x14ac:dyDescent="0.2">
      <c r="C45" s="12" t="s">
        <v>52</v>
      </c>
      <c r="D45" s="16" t="s">
        <v>35</v>
      </c>
    </row>
    <row r="46" spans="3:4" ht="14.25" x14ac:dyDescent="0.2">
      <c r="C46" s="12" t="s">
        <v>53</v>
      </c>
      <c r="D46" s="16" t="s">
        <v>35</v>
      </c>
    </row>
    <row r="47" spans="3:4" x14ac:dyDescent="0.25">
      <c r="C47" s="8" t="s">
        <v>104</v>
      </c>
      <c r="D47" s="16" t="s">
        <v>35</v>
      </c>
    </row>
    <row r="48" spans="3:4" x14ac:dyDescent="0.25">
      <c r="C48" s="8" t="s">
        <v>105</v>
      </c>
      <c r="D48" s="16" t="s">
        <v>35</v>
      </c>
    </row>
    <row r="49" spans="3:4" x14ac:dyDescent="0.25">
      <c r="C49" s="8" t="s">
        <v>106</v>
      </c>
      <c r="D49" s="16">
        <v>0</v>
      </c>
    </row>
    <row r="50" spans="3:4" x14ac:dyDescent="0.25">
      <c r="C50" s="8" t="s">
        <v>107</v>
      </c>
      <c r="D50" s="16">
        <v>0</v>
      </c>
    </row>
    <row r="51" spans="3:4" ht="14.25" x14ac:dyDescent="0.2">
      <c r="C51" s="12" t="s">
        <v>108</v>
      </c>
      <c r="D51" s="16">
        <v>6.2915553899999983</v>
      </c>
    </row>
    <row r="52" spans="3:4" ht="14.25" x14ac:dyDescent="0.2">
      <c r="C52" s="12" t="s">
        <v>109</v>
      </c>
      <c r="D52" s="16">
        <v>7.7004479860000004</v>
      </c>
    </row>
    <row r="53" spans="3:4" ht="14.25" x14ac:dyDescent="0.2">
      <c r="C53" s="12" t="s">
        <v>110</v>
      </c>
      <c r="D53" s="16">
        <v>14.697104778</v>
      </c>
    </row>
    <row r="54" spans="3:4" ht="14.25" x14ac:dyDescent="0.2">
      <c r="C54" s="12" t="s">
        <v>111</v>
      </c>
      <c r="D54" s="16">
        <v>3.3435999999999881E-5</v>
      </c>
    </row>
    <row r="55" spans="3:4" x14ac:dyDescent="0.25">
      <c r="C55" s="8" t="s">
        <v>112</v>
      </c>
      <c r="D55" s="19">
        <f>SUM(D51:D54)</f>
        <v>28.689141589999998</v>
      </c>
    </row>
    <row r="56" spans="3:4" x14ac:dyDescent="0.25">
      <c r="C56" s="8" t="s">
        <v>113</v>
      </c>
      <c r="D56" s="16" t="s">
        <v>35</v>
      </c>
    </row>
    <row r="57" spans="3:4" x14ac:dyDescent="0.25">
      <c r="C57" s="8" t="s">
        <v>114</v>
      </c>
      <c r="D57" s="16">
        <v>0</v>
      </c>
    </row>
    <row r="58" spans="3:4" ht="14.25" x14ac:dyDescent="0.2">
      <c r="C58" s="12" t="s">
        <v>115</v>
      </c>
      <c r="D58" s="16">
        <v>-2.8067559999999997E-3</v>
      </c>
    </row>
    <row r="59" spans="3:4" ht="14.25" x14ac:dyDescent="0.2">
      <c r="C59" s="12" t="s">
        <v>116</v>
      </c>
      <c r="D59" s="16">
        <v>0.14293389400000001</v>
      </c>
    </row>
    <row r="60" spans="3:4" ht="14.25" x14ac:dyDescent="0.2">
      <c r="C60" s="12" t="s">
        <v>117</v>
      </c>
      <c r="D60" s="16">
        <v>0.12994386099999994</v>
      </c>
    </row>
    <row r="61" spans="3:4" ht="14.25" x14ac:dyDescent="0.2">
      <c r="C61" s="12" t="s">
        <v>118</v>
      </c>
      <c r="D61" s="16">
        <v>-9.9999999999999986E-10</v>
      </c>
    </row>
    <row r="62" spans="3:4" ht="14.25" x14ac:dyDescent="0.2">
      <c r="C62" s="12" t="s">
        <v>119</v>
      </c>
      <c r="D62" s="16">
        <v>1.6895488040000011</v>
      </c>
    </row>
    <row r="63" spans="3:4" x14ac:dyDescent="0.25">
      <c r="C63" s="8" t="s">
        <v>120</v>
      </c>
      <c r="D63" s="19">
        <f>SUM(D58:D62)</f>
        <v>1.9596198020000011</v>
      </c>
    </row>
    <row r="64" spans="3:4" x14ac:dyDescent="0.25">
      <c r="C64" s="8" t="s">
        <v>121</v>
      </c>
      <c r="D64" s="16">
        <v>0</v>
      </c>
    </row>
    <row r="65" spans="3:4" ht="14.25" x14ac:dyDescent="0.2">
      <c r="C65" s="12" t="s">
        <v>122</v>
      </c>
      <c r="D65" s="16">
        <v>2.5849240560000011</v>
      </c>
    </row>
    <row r="66" spans="3:4" ht="14.25" x14ac:dyDescent="0.2">
      <c r="C66" s="12" t="s">
        <v>123</v>
      </c>
      <c r="D66" s="16">
        <v>9.7783927000000007E-2</v>
      </c>
    </row>
    <row r="67" spans="3:4" ht="14.25" x14ac:dyDescent="0.2">
      <c r="C67" s="12" t="s">
        <v>124</v>
      </c>
      <c r="D67" s="16">
        <v>2.9310305949999931</v>
      </c>
    </row>
    <row r="68" spans="3:4" ht="14.25" x14ac:dyDescent="0.2">
      <c r="C68" s="12" t="s">
        <v>125</v>
      </c>
      <c r="D68" s="16">
        <v>6.8118924360000053</v>
      </c>
    </row>
    <row r="69" spans="3:4" ht="14.25" x14ac:dyDescent="0.2">
      <c r="C69" s="12" t="s">
        <v>126</v>
      </c>
      <c r="D69" s="16">
        <v>157.77627422799952</v>
      </c>
    </row>
    <row r="70" spans="3:4" ht="14.25" x14ac:dyDescent="0.2">
      <c r="C70" s="12" t="s">
        <v>127</v>
      </c>
      <c r="D70" s="16">
        <v>19.03270467100003</v>
      </c>
    </row>
    <row r="71" spans="3:4" ht="14.25" x14ac:dyDescent="0.2">
      <c r="C71" s="12" t="s">
        <v>128</v>
      </c>
      <c r="D71" s="16">
        <v>6.6760111780000004</v>
      </c>
    </row>
    <row r="72" spans="3:4" ht="14.25" x14ac:dyDescent="0.2">
      <c r="C72" s="12" t="s">
        <v>129</v>
      </c>
      <c r="D72" s="16">
        <v>14.687091671000029</v>
      </c>
    </row>
    <row r="73" spans="3:4" ht="14.25" x14ac:dyDescent="0.2">
      <c r="C73" s="12" t="s">
        <v>130</v>
      </c>
      <c r="D73" s="16">
        <v>19.573966730999967</v>
      </c>
    </row>
    <row r="74" spans="3:4" ht="14.25" x14ac:dyDescent="0.2">
      <c r="C74" s="12" t="s">
        <v>131</v>
      </c>
      <c r="D74" s="16">
        <v>2.3660976060000003</v>
      </c>
    </row>
    <row r="75" spans="3:4" ht="14.25" x14ac:dyDescent="0.2">
      <c r="C75" s="12" t="s">
        <v>111</v>
      </c>
      <c r="D75" s="16">
        <v>46.885089456000166</v>
      </c>
    </row>
    <row r="76" spans="3:4" ht="14.25" x14ac:dyDescent="0.2">
      <c r="C76" s="12" t="s">
        <v>132</v>
      </c>
      <c r="D76" s="16">
        <v>8.3101126799999996</v>
      </c>
    </row>
    <row r="77" spans="3:4" ht="14.25" x14ac:dyDescent="0.2">
      <c r="C77" s="12" t="s">
        <v>133</v>
      </c>
      <c r="D77" s="16">
        <v>8.4092265229999956</v>
      </c>
    </row>
    <row r="78" spans="3:4" ht="14.25" x14ac:dyDescent="0.2">
      <c r="C78" s="12" t="s">
        <v>134</v>
      </c>
      <c r="D78" s="16">
        <v>0.47663235199999981</v>
      </c>
    </row>
    <row r="79" spans="3:4" ht="14.25" x14ac:dyDescent="0.2">
      <c r="C79" s="12" t="s">
        <v>135</v>
      </c>
      <c r="D79" s="16">
        <v>7.8722726899999875</v>
      </c>
    </row>
    <row r="80" spans="3:4" ht="14.25" x14ac:dyDescent="0.2">
      <c r="C80" s="12" t="s">
        <v>136</v>
      </c>
      <c r="D80" s="16">
        <v>14.308427299999979</v>
      </c>
    </row>
    <row r="81" spans="3:4" x14ac:dyDescent="0.25">
      <c r="C81" s="8" t="s">
        <v>137</v>
      </c>
      <c r="D81" s="19">
        <f>SUM(D65:D80)</f>
        <v>318.79953809999967</v>
      </c>
    </row>
    <row r="82" spans="3:4" x14ac:dyDescent="0.25">
      <c r="C82" s="8" t="s">
        <v>138</v>
      </c>
      <c r="D82" s="19">
        <f>D81+D63+D55+D39</f>
        <v>1539.0261477032784</v>
      </c>
    </row>
    <row r="83" spans="3:4" x14ac:dyDescent="0.25">
      <c r="C83" s="8" t="s">
        <v>62</v>
      </c>
      <c r="D83" s="16">
        <v>0</v>
      </c>
    </row>
    <row r="84" spans="3:4" x14ac:dyDescent="0.25">
      <c r="C84" s="12"/>
    </row>
    <row r="85" spans="3:4" x14ac:dyDescent="0.25">
      <c r="C85" s="12"/>
    </row>
    <row r="86" spans="3:4" x14ac:dyDescent="0.25">
      <c r="C86" s="12"/>
    </row>
    <row r="87" spans="3:4" x14ac:dyDescent="0.25">
      <c r="C87" s="12"/>
    </row>
    <row r="88" spans="3:4" x14ac:dyDescent="0.25">
      <c r="C88" s="12"/>
    </row>
    <row r="89" spans="3:4" x14ac:dyDescent="0.25">
      <c r="C89" s="12"/>
    </row>
    <row r="90" spans="3:4" x14ac:dyDescent="0.25">
      <c r="C90" s="12"/>
    </row>
    <row r="91" spans="3:4" x14ac:dyDescent="0.25">
      <c r="C91" s="12"/>
    </row>
    <row r="92" spans="3:4" x14ac:dyDescent="0.25">
      <c r="C92" s="12"/>
    </row>
    <row r="93" spans="3:4" x14ac:dyDescent="0.25">
      <c r="C93" s="12"/>
    </row>
    <row r="94" spans="3:4" x14ac:dyDescent="0.25">
      <c r="C94" s="12"/>
    </row>
    <row r="95" spans="3:4" x14ac:dyDescent="0.25">
      <c r="C95" s="12"/>
    </row>
    <row r="96" spans="3:4" x14ac:dyDescent="0.25">
      <c r="C96" s="12"/>
    </row>
    <row r="97" spans="3:3" x14ac:dyDescent="0.25">
      <c r="C97" s="12"/>
    </row>
    <row r="98" spans="3:3" x14ac:dyDescent="0.25">
      <c r="C98" s="12"/>
    </row>
    <row r="99" spans="3:3" x14ac:dyDescent="0.25">
      <c r="C99" s="12"/>
    </row>
    <row r="100" spans="3:3" x14ac:dyDescent="0.25">
      <c r="C100" s="12"/>
    </row>
    <row r="101" spans="3:3" x14ac:dyDescent="0.25">
      <c r="C101" s="12"/>
    </row>
    <row r="102" spans="3:3" x14ac:dyDescent="0.25">
      <c r="C102" s="12"/>
    </row>
    <row r="103" spans="3:3" x14ac:dyDescent="0.25">
      <c r="C103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28353-26CD-4916-9685-4CA2AC73BFBA}">
  <dimension ref="C1:F41"/>
  <sheetViews>
    <sheetView rightToLeft="1" topLeftCell="B1" workbookViewId="0">
      <selection activeCell="B1" sqref="B1"/>
    </sheetView>
  </sheetViews>
  <sheetFormatPr defaultRowHeight="15" x14ac:dyDescent="0.25"/>
  <cols>
    <col min="3" max="3" width="93.875" style="7" bestFit="1" customWidth="1"/>
    <col min="4" max="4" width="17.625" style="5" bestFit="1" customWidth="1"/>
    <col min="5" max="5" width="17.625" bestFit="1" customWidth="1"/>
  </cols>
  <sheetData>
    <row r="1" spans="3:6" x14ac:dyDescent="0.25">
      <c r="C1" s="1" t="s">
        <v>139</v>
      </c>
      <c r="D1" s="2"/>
    </row>
    <row r="2" spans="3:6" x14ac:dyDescent="0.25">
      <c r="C2" s="3" t="s">
        <v>1</v>
      </c>
      <c r="D2" s="2" t="s">
        <v>2</v>
      </c>
    </row>
    <row r="3" spans="3:6" ht="15.75" x14ac:dyDescent="0.25">
      <c r="C3" s="4" t="s">
        <v>3</v>
      </c>
      <c r="D3" s="5">
        <f>D5+D4</f>
        <v>288.50149641699988</v>
      </c>
      <c r="E3" s="22"/>
      <c r="F3" s="17"/>
    </row>
    <row r="4" spans="3:6" ht="15.75" x14ac:dyDescent="0.25">
      <c r="C4" s="4" t="s">
        <v>4</v>
      </c>
      <c r="D4" s="5">
        <v>55.650799999999997</v>
      </c>
      <c r="E4" s="5"/>
      <c r="F4" s="17"/>
    </row>
    <row r="5" spans="3:6" ht="15.75" x14ac:dyDescent="0.25">
      <c r="C5" s="4" t="s">
        <v>5</v>
      </c>
      <c r="D5" s="5">
        <v>232.85069641699988</v>
      </c>
      <c r="E5" s="5"/>
      <c r="F5" s="17"/>
    </row>
    <row r="6" spans="3:6" ht="15.75" x14ac:dyDescent="0.25">
      <c r="C6" s="4"/>
      <c r="E6" s="5"/>
      <c r="F6" s="17"/>
    </row>
    <row r="7" spans="3:6" ht="15.75" x14ac:dyDescent="0.25">
      <c r="C7" s="4" t="s">
        <v>6</v>
      </c>
      <c r="D7" s="5">
        <f>D9+D8</f>
        <v>33.45514</v>
      </c>
      <c r="E7" s="5"/>
      <c r="F7" s="17"/>
    </row>
    <row r="8" spans="3:6" ht="15.75" x14ac:dyDescent="0.25">
      <c r="C8" s="4" t="s">
        <v>7</v>
      </c>
      <c r="D8" s="5">
        <v>0</v>
      </c>
      <c r="E8" s="5"/>
      <c r="F8" s="17"/>
    </row>
    <row r="9" spans="3:6" ht="15.75" x14ac:dyDescent="0.25">
      <c r="C9" s="4" t="s">
        <v>8</v>
      </c>
      <c r="D9" s="5">
        <v>33.45514</v>
      </c>
      <c r="E9" s="5"/>
      <c r="F9" s="17"/>
    </row>
    <row r="10" spans="3:6" ht="15.75" x14ac:dyDescent="0.25">
      <c r="C10" s="4"/>
      <c r="E10" s="5"/>
      <c r="F10" s="17"/>
    </row>
    <row r="11" spans="3:6" ht="15.75" x14ac:dyDescent="0.25">
      <c r="C11" s="4" t="s">
        <v>9</v>
      </c>
      <c r="D11" s="5">
        <f>D12+D13+D14</f>
        <v>0</v>
      </c>
      <c r="E11" s="5"/>
      <c r="F11" s="17"/>
    </row>
    <row r="12" spans="3:6" ht="15.75" x14ac:dyDescent="0.25">
      <c r="C12" s="4" t="s">
        <v>10</v>
      </c>
      <c r="D12" s="5">
        <v>0</v>
      </c>
      <c r="E12" s="5"/>
      <c r="F12" s="17"/>
    </row>
    <row r="13" spans="3:6" ht="15.75" x14ac:dyDescent="0.25">
      <c r="C13" s="4" t="s">
        <v>11</v>
      </c>
      <c r="D13" s="5">
        <v>0</v>
      </c>
      <c r="E13" s="5"/>
      <c r="F13" s="17"/>
    </row>
    <row r="14" spans="3:6" ht="15.75" x14ac:dyDescent="0.25">
      <c r="C14" s="4" t="s">
        <v>12</v>
      </c>
      <c r="D14" s="5">
        <v>0</v>
      </c>
      <c r="E14" s="5"/>
      <c r="F14" s="17"/>
    </row>
    <row r="15" spans="3:6" ht="15.75" x14ac:dyDescent="0.25">
      <c r="C15" s="4"/>
      <c r="E15" s="5"/>
      <c r="F15" s="17"/>
    </row>
    <row r="16" spans="3:6" ht="15.75" x14ac:dyDescent="0.25">
      <c r="C16" s="4" t="s">
        <v>13</v>
      </c>
      <c r="D16" s="5">
        <f>D25+D24+D23+D22+D21+D20+D19+D18+D17</f>
        <v>1537.0207453252779</v>
      </c>
      <c r="E16" s="5"/>
      <c r="F16" s="17"/>
    </row>
    <row r="17" spans="3:6" ht="15.75" x14ac:dyDescent="0.25">
      <c r="C17" s="4" t="s">
        <v>14</v>
      </c>
      <c r="D17" s="5">
        <v>408.73222666666663</v>
      </c>
      <c r="E17" s="5"/>
      <c r="F17" s="17"/>
    </row>
    <row r="18" spans="3:6" ht="15.75" x14ac:dyDescent="0.25">
      <c r="C18" s="4" t="s">
        <v>15</v>
      </c>
      <c r="D18" s="5">
        <v>0</v>
      </c>
      <c r="E18" s="5"/>
      <c r="F18" s="17"/>
    </row>
    <row r="19" spans="3:6" ht="15.75" x14ac:dyDescent="0.25">
      <c r="C19" s="4" t="s">
        <v>16</v>
      </c>
      <c r="D19" s="5">
        <v>780.84562154461184</v>
      </c>
      <c r="E19" s="5"/>
      <c r="F19" s="17"/>
    </row>
    <row r="20" spans="3:6" ht="15.75" x14ac:dyDescent="0.25">
      <c r="C20" s="4" t="s">
        <v>17</v>
      </c>
      <c r="D20" s="5">
        <v>0</v>
      </c>
      <c r="E20" s="5"/>
      <c r="F20" s="17"/>
    </row>
    <row r="21" spans="3:6" ht="15.75" x14ac:dyDescent="0.25">
      <c r="C21" s="4" t="s">
        <v>18</v>
      </c>
      <c r="D21" s="5">
        <v>0</v>
      </c>
      <c r="E21" s="5"/>
      <c r="F21" s="17"/>
    </row>
    <row r="22" spans="3:6" ht="15.75" x14ac:dyDescent="0.25">
      <c r="C22" s="4" t="s">
        <v>19</v>
      </c>
      <c r="D22" s="5">
        <v>1.8743937940000013</v>
      </c>
      <c r="E22" s="5"/>
      <c r="F22" s="17"/>
    </row>
    <row r="23" spans="3:6" ht="15.75" x14ac:dyDescent="0.25">
      <c r="C23" s="4" t="s">
        <v>20</v>
      </c>
      <c r="D23" s="5">
        <v>316.87939516599914</v>
      </c>
      <c r="E23" s="5"/>
      <c r="F23" s="17"/>
    </row>
    <row r="24" spans="3:6" ht="15.75" x14ac:dyDescent="0.25">
      <c r="C24" s="4" t="s">
        <v>21</v>
      </c>
      <c r="D24" s="5">
        <v>0</v>
      </c>
      <c r="E24" s="5"/>
      <c r="F24" s="17"/>
    </row>
    <row r="25" spans="3:6" ht="15.75" x14ac:dyDescent="0.25">
      <c r="C25" s="4" t="s">
        <v>22</v>
      </c>
      <c r="D25" s="5">
        <v>28.689108154000063</v>
      </c>
      <c r="E25" s="5"/>
      <c r="F25" s="17"/>
    </row>
    <row r="26" spans="3:6" ht="15.75" x14ac:dyDescent="0.25">
      <c r="C26" s="4"/>
      <c r="E26" s="5"/>
      <c r="F26" s="17"/>
    </row>
    <row r="27" spans="3:6" ht="15.75" x14ac:dyDescent="0.25">
      <c r="C27" s="4" t="s">
        <v>23</v>
      </c>
      <c r="D27" s="5">
        <f>D29+D28</f>
        <v>0</v>
      </c>
      <c r="E27" s="5"/>
      <c r="F27" s="17"/>
    </row>
    <row r="28" spans="3:6" ht="15.75" x14ac:dyDescent="0.25">
      <c r="C28" s="4" t="s">
        <v>24</v>
      </c>
      <c r="D28" s="5">
        <v>0</v>
      </c>
      <c r="E28" s="5"/>
      <c r="F28" s="17"/>
    </row>
    <row r="29" spans="3:6" ht="15.75" x14ac:dyDescent="0.25">
      <c r="C29" s="4" t="s">
        <v>25</v>
      </c>
      <c r="D29" s="5">
        <v>0</v>
      </c>
      <c r="E29" s="5"/>
      <c r="F29" s="17"/>
    </row>
    <row r="30" spans="3:6" ht="15.75" x14ac:dyDescent="0.25">
      <c r="C30" s="4"/>
      <c r="E30" s="5"/>
      <c r="F30" s="17"/>
    </row>
    <row r="31" spans="3:6" ht="15.75" x14ac:dyDescent="0.25">
      <c r="C31" s="4" t="s">
        <v>26</v>
      </c>
      <c r="D31" s="5">
        <f>D27+D16+D11+D7+D3</f>
        <v>1858.9773817422779</v>
      </c>
      <c r="E31" s="5"/>
      <c r="F31" s="17"/>
    </row>
    <row r="32" spans="3:6" ht="15.75" x14ac:dyDescent="0.25">
      <c r="C32" s="4"/>
    </row>
    <row r="33" spans="3:4" ht="15.75" x14ac:dyDescent="0.25">
      <c r="C33" s="4" t="s">
        <v>27</v>
      </c>
    </row>
    <row r="34" spans="3:4" ht="15.75" x14ac:dyDescent="0.25">
      <c r="C34" s="4" t="s">
        <v>28</v>
      </c>
      <c r="D34" s="6">
        <f>(D12+D16+D29)/D41</f>
        <v>2.5316265533881243E-3</v>
      </c>
    </row>
    <row r="35" spans="3:4" ht="15.75" x14ac:dyDescent="0.25">
      <c r="C35" s="4" t="s">
        <v>29</v>
      </c>
      <c r="D35" s="6">
        <f>D31/D37</f>
        <v>3.0230605238404629E-3</v>
      </c>
    </row>
    <row r="36" spans="3:4" ht="15.75" x14ac:dyDescent="0.25">
      <c r="C36" s="4"/>
    </row>
    <row r="37" spans="3:4" ht="15.75" x14ac:dyDescent="0.25">
      <c r="C37" s="4" t="s">
        <v>30</v>
      </c>
      <c r="D37" s="5">
        <f>AVERAGEA(D39:D41)</f>
        <v>614932.24071500008</v>
      </c>
    </row>
    <row r="39" spans="3:4" x14ac:dyDescent="0.25">
      <c r="C39" s="7" t="s">
        <v>31</v>
      </c>
      <c r="D39" s="5">
        <v>622736.72664000012</v>
      </c>
    </row>
    <row r="41" spans="3:4" x14ac:dyDescent="0.25">
      <c r="C41" s="7" t="s">
        <v>32</v>
      </c>
      <c r="D41" s="5">
        <v>607127.75478999992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724FF-C518-415E-AEEF-A1959BB880FB}">
  <dimension ref="C1:E41"/>
  <sheetViews>
    <sheetView rightToLeft="1" workbookViewId="0">
      <selection activeCell="D3" sqref="D3:D5"/>
    </sheetView>
  </sheetViews>
  <sheetFormatPr defaultRowHeight="15" x14ac:dyDescent="0.25"/>
  <cols>
    <col min="3" max="3" width="93.875" style="7" bestFit="1" customWidth="1"/>
    <col min="4" max="4" width="15" style="5" bestFit="1" customWidth="1"/>
    <col min="5" max="5" width="13.5" bestFit="1" customWidth="1"/>
  </cols>
  <sheetData>
    <row r="1" spans="3:5" x14ac:dyDescent="0.25">
      <c r="C1" s="1" t="s">
        <v>140</v>
      </c>
      <c r="D1" s="2"/>
    </row>
    <row r="2" spans="3:5" x14ac:dyDescent="0.25">
      <c r="C2" s="3" t="s">
        <v>1</v>
      </c>
      <c r="D2" s="2" t="s">
        <v>2</v>
      </c>
    </row>
    <row r="3" spans="3:5" ht="15.75" x14ac:dyDescent="0.25">
      <c r="C3" s="4" t="s">
        <v>3</v>
      </c>
      <c r="D3" s="5">
        <f>D5+D4</f>
        <v>3.6978843019999994</v>
      </c>
      <c r="E3" s="21"/>
    </row>
    <row r="4" spans="3:5" ht="15.75" x14ac:dyDescent="0.25">
      <c r="C4" s="4" t="s">
        <v>4</v>
      </c>
      <c r="D4" s="5">
        <v>0</v>
      </c>
      <c r="E4" s="21"/>
    </row>
    <row r="5" spans="3:5" ht="15.75" x14ac:dyDescent="0.25">
      <c r="C5" s="4" t="s">
        <v>5</v>
      </c>
      <c r="D5" s="5">
        <v>3.6978843019999994</v>
      </c>
      <c r="E5" s="21"/>
    </row>
    <row r="6" spans="3:5" ht="15.75" x14ac:dyDescent="0.25">
      <c r="C6" s="4"/>
    </row>
    <row r="7" spans="3:5" ht="15.75" x14ac:dyDescent="0.25">
      <c r="C7" s="4" t="s">
        <v>6</v>
      </c>
      <c r="D7" s="5">
        <f>D9+D8</f>
        <v>0.28247000000000005</v>
      </c>
    </row>
    <row r="8" spans="3:5" ht="15.75" x14ac:dyDescent="0.25">
      <c r="C8" s="4" t="s">
        <v>7</v>
      </c>
      <c r="D8" s="5">
        <v>0</v>
      </c>
    </row>
    <row r="9" spans="3:5" ht="15.75" x14ac:dyDescent="0.25">
      <c r="C9" s="4" t="s">
        <v>8</v>
      </c>
      <c r="D9" s="5">
        <v>0.28247000000000005</v>
      </c>
    </row>
    <row r="10" spans="3:5" ht="15.75" x14ac:dyDescent="0.25">
      <c r="C10" s="4"/>
    </row>
    <row r="11" spans="3:5" ht="15.75" x14ac:dyDescent="0.25">
      <c r="C11" s="4" t="s">
        <v>9</v>
      </c>
      <c r="D11" s="5">
        <f>D12+D13+D14</f>
        <v>0</v>
      </c>
    </row>
    <row r="12" spans="3:5" ht="15.75" x14ac:dyDescent="0.25">
      <c r="C12" s="4" t="s">
        <v>10</v>
      </c>
      <c r="D12" s="5">
        <v>0</v>
      </c>
    </row>
    <row r="13" spans="3:5" ht="15.75" x14ac:dyDescent="0.25">
      <c r="C13" s="4" t="s">
        <v>11</v>
      </c>
      <c r="D13" s="5">
        <v>0</v>
      </c>
    </row>
    <row r="14" spans="3:5" ht="15.75" x14ac:dyDescent="0.25">
      <c r="C14" s="4" t="s">
        <v>12</v>
      </c>
      <c r="D14" s="5">
        <v>0</v>
      </c>
    </row>
    <row r="15" spans="3:5" ht="15.75" x14ac:dyDescent="0.25">
      <c r="C15" s="4"/>
    </row>
    <row r="16" spans="3:5" ht="15.75" x14ac:dyDescent="0.25">
      <c r="C16" s="4" t="s">
        <v>13</v>
      </c>
      <c r="D16" s="5">
        <f>D25+D24+D23+D22+D21+D20+D19+D18+D17</f>
        <v>2.0054023779999954</v>
      </c>
    </row>
    <row r="17" spans="3:4" ht="15.75" x14ac:dyDescent="0.25">
      <c r="C17" s="4" t="s">
        <v>14</v>
      </c>
      <c r="D17" s="5">
        <v>0</v>
      </c>
    </row>
    <row r="18" spans="3:4" ht="15.75" x14ac:dyDescent="0.25">
      <c r="C18" s="4" t="s">
        <v>15</v>
      </c>
      <c r="D18" s="5">
        <v>0</v>
      </c>
    </row>
    <row r="19" spans="3:4" ht="15.75" x14ac:dyDescent="0.25">
      <c r="C19" s="4" t="s">
        <v>16</v>
      </c>
      <c r="D19" s="5">
        <v>0</v>
      </c>
    </row>
    <row r="20" spans="3:4" ht="15.75" x14ac:dyDescent="0.25">
      <c r="C20" s="4" t="s">
        <v>17</v>
      </c>
      <c r="D20" s="5">
        <v>0</v>
      </c>
    </row>
    <row r="21" spans="3:4" ht="15.75" x14ac:dyDescent="0.25">
      <c r="C21" s="4" t="s">
        <v>18</v>
      </c>
      <c r="D21" s="5">
        <v>0</v>
      </c>
    </row>
    <row r="22" spans="3:4" ht="15.75" x14ac:dyDescent="0.25">
      <c r="C22" s="4" t="s">
        <v>19</v>
      </c>
      <c r="D22" s="5">
        <v>8.5226008000000006E-2</v>
      </c>
    </row>
    <row r="23" spans="3:4" ht="15.75" x14ac:dyDescent="0.25">
      <c r="C23" s="4" t="s">
        <v>20</v>
      </c>
      <c r="D23" s="5">
        <v>1.9201429339999956</v>
      </c>
    </row>
    <row r="24" spans="3:4" ht="15.75" x14ac:dyDescent="0.25">
      <c r="C24" s="4" t="s">
        <v>21</v>
      </c>
      <c r="D24" s="5">
        <v>0</v>
      </c>
    </row>
    <row r="25" spans="3:4" ht="15.75" x14ac:dyDescent="0.25">
      <c r="C25" s="4" t="s">
        <v>22</v>
      </c>
      <c r="D25" s="5">
        <v>3.3435999999999881E-5</v>
      </c>
    </row>
    <row r="26" spans="3:4" ht="15.75" x14ac:dyDescent="0.25">
      <c r="C26" s="4"/>
    </row>
    <row r="27" spans="3:4" ht="15.75" x14ac:dyDescent="0.25">
      <c r="C27" s="4" t="s">
        <v>23</v>
      </c>
      <c r="D27" s="5">
        <f>D29+D28</f>
        <v>0</v>
      </c>
    </row>
    <row r="28" spans="3:4" ht="15.75" x14ac:dyDescent="0.25">
      <c r="C28" s="4" t="s">
        <v>24</v>
      </c>
      <c r="D28" s="5">
        <v>0</v>
      </c>
    </row>
    <row r="29" spans="3:4" ht="15.75" x14ac:dyDescent="0.25">
      <c r="C29" s="4" t="s">
        <v>25</v>
      </c>
      <c r="D29" s="5">
        <v>0</v>
      </c>
    </row>
    <row r="30" spans="3:4" ht="15.75" x14ac:dyDescent="0.25">
      <c r="C30" s="4"/>
    </row>
    <row r="31" spans="3:4" ht="15.75" x14ac:dyDescent="0.25">
      <c r="C31" s="4" t="s">
        <v>26</v>
      </c>
      <c r="D31" s="5">
        <f>D27+D16+D7+D3+D11</f>
        <v>5.9857566799999944</v>
      </c>
    </row>
    <row r="32" spans="3:4" ht="15.75" x14ac:dyDescent="0.25">
      <c r="C32" s="4"/>
    </row>
    <row r="33" spans="3:4" ht="15.75" x14ac:dyDescent="0.25">
      <c r="C33" s="4" t="s">
        <v>27</v>
      </c>
    </row>
    <row r="34" spans="3:4" ht="15.75" x14ac:dyDescent="0.25">
      <c r="C34" s="4" t="s">
        <v>28</v>
      </c>
      <c r="D34" s="6">
        <f>(D12+D16+D29)/D41</f>
        <v>2.755967075987067E-4</v>
      </c>
    </row>
    <row r="35" spans="3:4" ht="15.75" x14ac:dyDescent="0.25">
      <c r="C35" s="4" t="s">
        <v>29</v>
      </c>
      <c r="D35" s="6">
        <f>D31/D37</f>
        <v>7.6707132746463714E-4</v>
      </c>
    </row>
    <row r="36" spans="3:4" ht="15.75" x14ac:dyDescent="0.25">
      <c r="C36" s="4"/>
    </row>
    <row r="37" spans="3:4" ht="15.75" x14ac:dyDescent="0.25">
      <c r="C37" s="4" t="s">
        <v>30</v>
      </c>
      <c r="D37" s="5">
        <f>AVERAGE(D39:D41)</f>
        <v>7803.3899399999991</v>
      </c>
    </row>
    <row r="39" spans="3:4" x14ac:dyDescent="0.25">
      <c r="C39" s="7" t="s">
        <v>31</v>
      </c>
      <c r="D39" s="5">
        <v>8330.1966599999996</v>
      </c>
    </row>
    <row r="41" spans="3:4" x14ac:dyDescent="0.25">
      <c r="C41" s="7" t="s">
        <v>32</v>
      </c>
      <c r="D41" s="5">
        <v>7276.5832199999995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5</vt:i4>
      </vt:variant>
    </vt:vector>
  </HeadingPairs>
  <TitlesOfParts>
    <vt:vector size="5" baseType="lpstr">
      <vt:lpstr>נספח 1</vt:lpstr>
      <vt:lpstr>נספח 2</vt:lpstr>
      <vt:lpstr>נספח 3</vt:lpstr>
      <vt:lpstr>22234</vt:lpstr>
      <vt:lpstr>22235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Keshet Liat</dc:creator>
  <cp:lastModifiedBy>Shlomo Yael</cp:lastModifiedBy>
  <dcterms:created xsi:type="dcterms:W3CDTF">2024-02-07T08:24:45Z</dcterms:created>
  <dcterms:modified xsi:type="dcterms:W3CDTF">2024-03-26T09:45:07Z</dcterms:modified>
</cp:coreProperties>
</file>